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https://eceuropaeu.sharepoint.com/teams/GRP-PRO-eGrants-Drafting/MGAs 2021-2027/CEF CLEAN FOR PUBL/"/>
    </mc:Choice>
  </mc:AlternateContent>
  <xr:revisionPtr revIDLastSave="0" documentId="8_{DD8ED887-5233-478F-B2B8-F0EF27B2ED30}" xr6:coauthVersionLast="47" xr6:coauthVersionMax="47" xr10:uidLastSave="{00000000-0000-0000-0000-000000000000}"/>
  <bookViews>
    <workbookView xWindow="-120" yWindow="-120" windowWidth="29040" windowHeight="15720" activeTab="1" xr2:uid="{00000000-000D-0000-FFFF-FFFF00000000}"/>
  </bookViews>
  <sheets>
    <sheet name="Notice" sheetId="10" r:id="rId1"/>
    <sheet name="Input Sheet" sheetId="2" r:id="rId2"/>
    <sheet name="Financial Analysis" sheetId="17" r:id="rId3"/>
    <sheet name="Free Tab 1" sheetId="20" r:id="rId4"/>
    <sheet name="Free Tab 2" sheetId="21" r:id="rId5"/>
    <sheet name="HIDDEN Financial Analysis" sheetId="14" state="hidden" r:id="rId6"/>
    <sheet name="HIDDEN Funding Gap" sheetId="8" state="hidden" r:id="rId7"/>
  </sheets>
  <definedNames>
    <definedName name="_xlnm._FilterDatabase" localSheetId="2" hidden="1">'Financial Analysis'!#REF!</definedName>
    <definedName name="_xlnm._FilterDatabase" localSheetId="5" hidden="1">'HIDDEN Financial Analysis'!#REF!</definedName>
    <definedName name="_xlnm._FilterDatabase" localSheetId="6" hidden="1">'HIDDEN Funding Gap'!#REF!</definedName>
    <definedName name="_xlnm.Print_Area" localSheetId="2">'Financial Analysis'!$A$1:$BC$51</definedName>
    <definedName name="_xlnm.Print_Area" localSheetId="5">'HIDDEN Financial Analysis'!$A$1:$BC$38</definedName>
    <definedName name="_xlnm.Print_Area" localSheetId="1">'Input Sheet'!$A$1:$BH$149</definedName>
    <definedName name="_xlnm.Print_Area" localSheetId="0">Notice!$B$1:$Z$260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1" i="2" l="1"/>
  <c r="E120" i="2"/>
  <c r="E119" i="2"/>
  <c r="H121" i="2"/>
  <c r="H120" i="2"/>
  <c r="G226" i="10"/>
  <c r="E221" i="10"/>
  <c r="E215" i="10"/>
  <c r="C33" i="14"/>
  <c r="C32" i="14"/>
  <c r="E43" i="2" l="1"/>
  <c r="I133" i="2" l="1"/>
  <c r="I131" i="2"/>
  <c r="I130" i="2"/>
  <c r="G125" i="2"/>
  <c r="G124" i="2"/>
  <c r="G116" i="2"/>
  <c r="H11" i="2" l="1"/>
  <c r="BG108" i="2"/>
  <c r="BF108" i="2"/>
  <c r="BE108" i="2"/>
  <c r="BD108" i="2"/>
  <c r="BC108" i="2"/>
  <c r="BB108" i="2"/>
  <c r="BA108" i="2"/>
  <c r="AZ108" i="2"/>
  <c r="AY108" i="2"/>
  <c r="AX108" i="2"/>
  <c r="AW108" i="2"/>
  <c r="AV108" i="2"/>
  <c r="AU108" i="2"/>
  <c r="AT108" i="2"/>
  <c r="AS108" i="2"/>
  <c r="AR108" i="2"/>
  <c r="AQ108" i="2"/>
  <c r="AP108" i="2"/>
  <c r="AO108" i="2"/>
  <c r="AN108" i="2"/>
  <c r="AM108" i="2"/>
  <c r="AL108" i="2"/>
  <c r="AK108" i="2"/>
  <c r="AJ108" i="2"/>
  <c r="AI108" i="2"/>
  <c r="AH108" i="2"/>
  <c r="AG108" i="2"/>
  <c r="AF108" i="2"/>
  <c r="AE108" i="2"/>
  <c r="AD108" i="2"/>
  <c r="AC108" i="2"/>
  <c r="AB108" i="2"/>
  <c r="AA108" i="2"/>
  <c r="Z108" i="2"/>
  <c r="Y108" i="2"/>
  <c r="X108" i="2"/>
  <c r="W108" i="2"/>
  <c r="V108" i="2"/>
  <c r="U108" i="2"/>
  <c r="T108" i="2"/>
  <c r="S108" i="2"/>
  <c r="R108" i="2"/>
  <c r="Q108" i="2"/>
  <c r="P108" i="2"/>
  <c r="O108" i="2"/>
  <c r="N108" i="2"/>
  <c r="M108" i="2"/>
  <c r="L108" i="2"/>
  <c r="K108" i="2"/>
  <c r="BG107" i="2"/>
  <c r="BF107" i="2"/>
  <c r="BE107" i="2"/>
  <c r="BD107" i="2"/>
  <c r="BC107" i="2"/>
  <c r="BB107" i="2"/>
  <c r="BA107" i="2"/>
  <c r="AZ107" i="2"/>
  <c r="AY107" i="2"/>
  <c r="AX107" i="2"/>
  <c r="AW107" i="2"/>
  <c r="AV107" i="2"/>
  <c r="AU107" i="2"/>
  <c r="AT107" i="2"/>
  <c r="AS107" i="2"/>
  <c r="AR107" i="2"/>
  <c r="AQ107" i="2"/>
  <c r="AP107" i="2"/>
  <c r="AO107" i="2"/>
  <c r="AN107" i="2"/>
  <c r="AM107" i="2"/>
  <c r="AL107" i="2"/>
  <c r="AK107" i="2"/>
  <c r="AJ107" i="2"/>
  <c r="AI107" i="2"/>
  <c r="AH107" i="2"/>
  <c r="AG107" i="2"/>
  <c r="AF107" i="2"/>
  <c r="AE107" i="2"/>
  <c r="AD107" i="2"/>
  <c r="AC107" i="2"/>
  <c r="AB107" i="2"/>
  <c r="AA107" i="2"/>
  <c r="Z107" i="2"/>
  <c r="Y107" i="2"/>
  <c r="X107" i="2"/>
  <c r="W107" i="2"/>
  <c r="V107" i="2"/>
  <c r="U107" i="2"/>
  <c r="T107" i="2"/>
  <c r="S107" i="2"/>
  <c r="R107" i="2"/>
  <c r="Q107" i="2"/>
  <c r="P107" i="2"/>
  <c r="O107" i="2"/>
  <c r="N107" i="2"/>
  <c r="M107" i="2"/>
  <c r="L107" i="2"/>
  <c r="K107" i="2"/>
  <c r="BG106" i="2"/>
  <c r="BF106" i="2"/>
  <c r="BE106" i="2"/>
  <c r="BD106" i="2"/>
  <c r="BC106" i="2"/>
  <c r="BB106" i="2"/>
  <c r="BA106" i="2"/>
  <c r="AZ106" i="2"/>
  <c r="AY106" i="2"/>
  <c r="AX106" i="2"/>
  <c r="AW106" i="2"/>
  <c r="AV106" i="2"/>
  <c r="AU106" i="2"/>
  <c r="AT106" i="2"/>
  <c r="AS106" i="2"/>
  <c r="AR106" i="2"/>
  <c r="AQ106" i="2"/>
  <c r="AP106" i="2"/>
  <c r="AO106" i="2"/>
  <c r="AN106" i="2"/>
  <c r="AM106" i="2"/>
  <c r="AL106" i="2"/>
  <c r="AK106" i="2"/>
  <c r="AJ106" i="2"/>
  <c r="AI106" i="2"/>
  <c r="AH106" i="2"/>
  <c r="AG106" i="2"/>
  <c r="AF106" i="2"/>
  <c r="AE106" i="2"/>
  <c r="AD106" i="2"/>
  <c r="AC106" i="2"/>
  <c r="AB106" i="2"/>
  <c r="AA106" i="2"/>
  <c r="Z106" i="2"/>
  <c r="Y106" i="2"/>
  <c r="X106" i="2"/>
  <c r="W106" i="2"/>
  <c r="V106" i="2"/>
  <c r="U106" i="2"/>
  <c r="T106" i="2"/>
  <c r="S106" i="2"/>
  <c r="R106" i="2"/>
  <c r="Q106" i="2"/>
  <c r="P106" i="2"/>
  <c r="O106" i="2"/>
  <c r="N106" i="2"/>
  <c r="M106" i="2"/>
  <c r="L106" i="2"/>
  <c r="K106" i="2"/>
  <c r="BG105" i="2"/>
  <c r="BF105" i="2"/>
  <c r="BE105" i="2"/>
  <c r="BD105" i="2"/>
  <c r="BC105" i="2"/>
  <c r="BB105" i="2"/>
  <c r="BA105" i="2"/>
  <c r="AZ105" i="2"/>
  <c r="AY105" i="2"/>
  <c r="AX105" i="2"/>
  <c r="AW105" i="2"/>
  <c r="AV105" i="2"/>
  <c r="AU105" i="2"/>
  <c r="AT105" i="2"/>
  <c r="AS105" i="2"/>
  <c r="AR105" i="2"/>
  <c r="AQ105" i="2"/>
  <c r="AP105" i="2"/>
  <c r="AO105" i="2"/>
  <c r="AN105" i="2"/>
  <c r="AM105" i="2"/>
  <c r="AL105" i="2"/>
  <c r="AK105" i="2"/>
  <c r="AJ105" i="2"/>
  <c r="AI105" i="2"/>
  <c r="AH105" i="2"/>
  <c r="AG105" i="2"/>
  <c r="AF105" i="2"/>
  <c r="AE105" i="2"/>
  <c r="AD105" i="2"/>
  <c r="AC105" i="2"/>
  <c r="AB105" i="2"/>
  <c r="AA105" i="2"/>
  <c r="Z105" i="2"/>
  <c r="Y105" i="2"/>
  <c r="X105" i="2"/>
  <c r="W105" i="2"/>
  <c r="V105" i="2"/>
  <c r="U105" i="2"/>
  <c r="T105" i="2"/>
  <c r="S105" i="2"/>
  <c r="R105" i="2"/>
  <c r="Q105" i="2"/>
  <c r="P105" i="2"/>
  <c r="O105" i="2"/>
  <c r="N105" i="2"/>
  <c r="M105" i="2"/>
  <c r="L105" i="2"/>
  <c r="K105" i="2"/>
  <c r="BG104" i="2"/>
  <c r="BF104" i="2"/>
  <c r="BE104" i="2"/>
  <c r="BD104" i="2"/>
  <c r="BC104" i="2"/>
  <c r="BB104" i="2"/>
  <c r="BA104" i="2"/>
  <c r="AZ104" i="2"/>
  <c r="AY104" i="2"/>
  <c r="AX104" i="2"/>
  <c r="AW104" i="2"/>
  <c r="AV104" i="2"/>
  <c r="AU104" i="2"/>
  <c r="AT104" i="2"/>
  <c r="AS104" i="2"/>
  <c r="AR104" i="2"/>
  <c r="AQ104" i="2"/>
  <c r="AP104" i="2"/>
  <c r="AO104" i="2"/>
  <c r="AN104" i="2"/>
  <c r="AM104" i="2"/>
  <c r="AL104" i="2"/>
  <c r="AK104" i="2"/>
  <c r="AJ104" i="2"/>
  <c r="AI104" i="2"/>
  <c r="AH104" i="2"/>
  <c r="AG104" i="2"/>
  <c r="AF104" i="2"/>
  <c r="AE104" i="2"/>
  <c r="AD104" i="2"/>
  <c r="AC104" i="2"/>
  <c r="AB104" i="2"/>
  <c r="AA104" i="2"/>
  <c r="Z104" i="2"/>
  <c r="Y104" i="2"/>
  <c r="X104" i="2"/>
  <c r="W104" i="2"/>
  <c r="V104" i="2"/>
  <c r="U104" i="2"/>
  <c r="T104" i="2"/>
  <c r="S104" i="2"/>
  <c r="R104" i="2"/>
  <c r="Q104" i="2"/>
  <c r="P104" i="2"/>
  <c r="O104" i="2"/>
  <c r="N104" i="2"/>
  <c r="M104" i="2"/>
  <c r="L104" i="2"/>
  <c r="K104" i="2"/>
  <c r="BG103" i="2"/>
  <c r="BF103" i="2"/>
  <c r="BE103" i="2"/>
  <c r="BD103" i="2"/>
  <c r="BC103" i="2"/>
  <c r="BB103" i="2"/>
  <c r="BA103" i="2"/>
  <c r="AZ103" i="2"/>
  <c r="AY103" i="2"/>
  <c r="AX103" i="2"/>
  <c r="AW103" i="2"/>
  <c r="AV103" i="2"/>
  <c r="AU103" i="2"/>
  <c r="AT103" i="2"/>
  <c r="AS103" i="2"/>
  <c r="AR103" i="2"/>
  <c r="AQ103" i="2"/>
  <c r="AP103" i="2"/>
  <c r="AO103" i="2"/>
  <c r="AN103" i="2"/>
  <c r="AM103" i="2"/>
  <c r="AL103" i="2"/>
  <c r="AK103" i="2"/>
  <c r="AJ103" i="2"/>
  <c r="AI103" i="2"/>
  <c r="AH103" i="2"/>
  <c r="AG103" i="2"/>
  <c r="AF103" i="2"/>
  <c r="AE103" i="2"/>
  <c r="AD103" i="2"/>
  <c r="AC103" i="2"/>
  <c r="AB103" i="2"/>
  <c r="AA103" i="2"/>
  <c r="Z103" i="2"/>
  <c r="Y103" i="2"/>
  <c r="X103" i="2"/>
  <c r="W103" i="2"/>
  <c r="V103" i="2"/>
  <c r="U103" i="2"/>
  <c r="T103" i="2"/>
  <c r="S103" i="2"/>
  <c r="R103" i="2"/>
  <c r="Q103" i="2"/>
  <c r="P103" i="2"/>
  <c r="O103" i="2"/>
  <c r="N103" i="2"/>
  <c r="M103" i="2"/>
  <c r="L103" i="2"/>
  <c r="K103" i="2"/>
  <c r="BG102" i="2"/>
  <c r="BF102" i="2"/>
  <c r="BE102" i="2"/>
  <c r="BD102" i="2"/>
  <c r="BC102" i="2"/>
  <c r="BB102" i="2"/>
  <c r="BA102" i="2"/>
  <c r="AZ102" i="2"/>
  <c r="AY102" i="2"/>
  <c r="AX102" i="2"/>
  <c r="AW102" i="2"/>
  <c r="AV102" i="2"/>
  <c r="AU102" i="2"/>
  <c r="AT102" i="2"/>
  <c r="AS102" i="2"/>
  <c r="AR102" i="2"/>
  <c r="AQ102" i="2"/>
  <c r="AP102" i="2"/>
  <c r="AO102" i="2"/>
  <c r="AN102" i="2"/>
  <c r="AM102" i="2"/>
  <c r="AL102" i="2"/>
  <c r="AK102" i="2"/>
  <c r="AJ102" i="2"/>
  <c r="AI102" i="2"/>
  <c r="AH102" i="2"/>
  <c r="AG102" i="2"/>
  <c r="AF102" i="2"/>
  <c r="AE102" i="2"/>
  <c r="AD102" i="2"/>
  <c r="AC102" i="2"/>
  <c r="AB102" i="2"/>
  <c r="AA102" i="2"/>
  <c r="Z102" i="2"/>
  <c r="Y102" i="2"/>
  <c r="X102" i="2"/>
  <c r="W102" i="2"/>
  <c r="V102" i="2"/>
  <c r="U102" i="2"/>
  <c r="T102" i="2"/>
  <c r="S102" i="2"/>
  <c r="R102" i="2"/>
  <c r="Q102" i="2"/>
  <c r="P102" i="2"/>
  <c r="O102" i="2"/>
  <c r="N102" i="2"/>
  <c r="M102" i="2"/>
  <c r="L102" i="2"/>
  <c r="K102" i="2"/>
  <c r="BG101" i="2"/>
  <c r="BF101" i="2"/>
  <c r="BE101" i="2"/>
  <c r="BD101" i="2"/>
  <c r="BC101" i="2"/>
  <c r="BB101" i="2"/>
  <c r="BA101" i="2"/>
  <c r="AZ101" i="2"/>
  <c r="AY101" i="2"/>
  <c r="AX101" i="2"/>
  <c r="AW101" i="2"/>
  <c r="AV101" i="2"/>
  <c r="AU101" i="2"/>
  <c r="AT101" i="2"/>
  <c r="AS101" i="2"/>
  <c r="AR101" i="2"/>
  <c r="AQ101" i="2"/>
  <c r="AP101" i="2"/>
  <c r="AO101" i="2"/>
  <c r="AN101" i="2"/>
  <c r="AM101" i="2"/>
  <c r="AL101" i="2"/>
  <c r="AK101" i="2"/>
  <c r="AJ101" i="2"/>
  <c r="AI101" i="2"/>
  <c r="AH101" i="2"/>
  <c r="AG101" i="2"/>
  <c r="AF101" i="2"/>
  <c r="AE101" i="2"/>
  <c r="AD101" i="2"/>
  <c r="AC101" i="2"/>
  <c r="AB101" i="2"/>
  <c r="AA101" i="2"/>
  <c r="Z101" i="2"/>
  <c r="Y101" i="2"/>
  <c r="X101" i="2"/>
  <c r="W101" i="2"/>
  <c r="V101" i="2"/>
  <c r="U101" i="2"/>
  <c r="T101" i="2"/>
  <c r="S101" i="2"/>
  <c r="R101" i="2"/>
  <c r="Q101" i="2"/>
  <c r="P101" i="2"/>
  <c r="O101" i="2"/>
  <c r="N101" i="2"/>
  <c r="M101" i="2"/>
  <c r="L101" i="2"/>
  <c r="K101" i="2"/>
  <c r="BG100" i="2"/>
  <c r="BF100" i="2"/>
  <c r="BE100" i="2"/>
  <c r="BD100" i="2"/>
  <c r="BC100" i="2"/>
  <c r="BB100" i="2"/>
  <c r="BA100" i="2"/>
  <c r="AZ100" i="2"/>
  <c r="AY100" i="2"/>
  <c r="AX100" i="2"/>
  <c r="AW100" i="2"/>
  <c r="AV100" i="2"/>
  <c r="AU100" i="2"/>
  <c r="AT100" i="2"/>
  <c r="AS100" i="2"/>
  <c r="AR100" i="2"/>
  <c r="AQ100" i="2"/>
  <c r="AP100" i="2"/>
  <c r="AO100" i="2"/>
  <c r="AN100" i="2"/>
  <c r="AM100" i="2"/>
  <c r="AL100" i="2"/>
  <c r="AK100" i="2"/>
  <c r="AJ100" i="2"/>
  <c r="AI100" i="2"/>
  <c r="AH100" i="2"/>
  <c r="AG100" i="2"/>
  <c r="AF100" i="2"/>
  <c r="AE100" i="2"/>
  <c r="AD100" i="2"/>
  <c r="AC100" i="2"/>
  <c r="AB100" i="2"/>
  <c r="AA100" i="2"/>
  <c r="Z100" i="2"/>
  <c r="Y100" i="2"/>
  <c r="X100" i="2"/>
  <c r="W100" i="2"/>
  <c r="V100" i="2"/>
  <c r="U100" i="2"/>
  <c r="T100" i="2"/>
  <c r="S100" i="2"/>
  <c r="R100" i="2"/>
  <c r="Q100" i="2"/>
  <c r="P100" i="2"/>
  <c r="O100" i="2"/>
  <c r="N100" i="2"/>
  <c r="M100" i="2"/>
  <c r="L100" i="2"/>
  <c r="K100" i="2"/>
  <c r="BG99" i="2"/>
  <c r="BF99" i="2"/>
  <c r="BE99" i="2"/>
  <c r="BD99" i="2"/>
  <c r="BC99" i="2"/>
  <c r="BB99" i="2"/>
  <c r="BA99" i="2"/>
  <c r="AZ99" i="2"/>
  <c r="AY99" i="2"/>
  <c r="AX99" i="2"/>
  <c r="AW99" i="2"/>
  <c r="AV99" i="2"/>
  <c r="AU99" i="2"/>
  <c r="AT99" i="2"/>
  <c r="AS99" i="2"/>
  <c r="AR99" i="2"/>
  <c r="AQ99" i="2"/>
  <c r="AP99" i="2"/>
  <c r="AO99" i="2"/>
  <c r="AN99" i="2"/>
  <c r="AM99" i="2"/>
  <c r="AL99" i="2"/>
  <c r="AK99" i="2"/>
  <c r="AJ99" i="2"/>
  <c r="AI99" i="2"/>
  <c r="AH99" i="2"/>
  <c r="AG99" i="2"/>
  <c r="AF99" i="2"/>
  <c r="AE99" i="2"/>
  <c r="AD99" i="2"/>
  <c r="AC99" i="2"/>
  <c r="AB99" i="2"/>
  <c r="AA99" i="2"/>
  <c r="Z99" i="2"/>
  <c r="Y99" i="2"/>
  <c r="X99" i="2"/>
  <c r="W99" i="2"/>
  <c r="V99" i="2"/>
  <c r="U99" i="2"/>
  <c r="T99" i="2"/>
  <c r="S99" i="2"/>
  <c r="R99" i="2"/>
  <c r="Q99" i="2"/>
  <c r="P99" i="2"/>
  <c r="O99" i="2"/>
  <c r="N99" i="2"/>
  <c r="M99" i="2"/>
  <c r="L99" i="2"/>
  <c r="K99" i="2"/>
  <c r="J108" i="2"/>
  <c r="J107" i="2"/>
  <c r="J106" i="2"/>
  <c r="J105" i="2"/>
  <c r="J104" i="2"/>
  <c r="J103" i="2"/>
  <c r="J102" i="2"/>
  <c r="J101" i="2"/>
  <c r="J100" i="2"/>
  <c r="J99" i="2"/>
  <c r="BB14" i="14"/>
  <c r="BA14" i="14"/>
  <c r="AZ14" i="14"/>
  <c r="AY14" i="14"/>
  <c r="AX14" i="14"/>
  <c r="AW14" i="14"/>
  <c r="AV14" i="14"/>
  <c r="AU14" i="14"/>
  <c r="AT14" i="14"/>
  <c r="AS14" i="14"/>
  <c r="AR14" i="14"/>
  <c r="AQ14" i="14"/>
  <c r="AP14" i="14"/>
  <c r="AO14" i="14"/>
  <c r="AN14" i="14"/>
  <c r="AM14" i="14"/>
  <c r="AL14" i="14"/>
  <c r="AK14" i="14"/>
  <c r="AJ14" i="14"/>
  <c r="AI14" i="14"/>
  <c r="AH14" i="14"/>
  <c r="AG14" i="14"/>
  <c r="AF14" i="14"/>
  <c r="AE14" i="14"/>
  <c r="AD14" i="14"/>
  <c r="AC14" i="14"/>
  <c r="AB14" i="14"/>
  <c r="AA14" i="14"/>
  <c r="Z14" i="14"/>
  <c r="Y14" i="14"/>
  <c r="X14" i="14"/>
  <c r="W14" i="14"/>
  <c r="V14" i="14"/>
  <c r="U14" i="14"/>
  <c r="T14" i="14"/>
  <c r="S14" i="14"/>
  <c r="R14" i="14"/>
  <c r="Q14" i="14"/>
  <c r="P14" i="14"/>
  <c r="O14" i="14"/>
  <c r="N14" i="14"/>
  <c r="M14" i="14"/>
  <c r="L14" i="14"/>
  <c r="K14" i="14"/>
  <c r="J14" i="14"/>
  <c r="I14" i="14"/>
  <c r="H14" i="14"/>
  <c r="G14" i="14"/>
  <c r="F14" i="14"/>
  <c r="H25" i="2"/>
  <c r="H105" i="2" l="1"/>
  <c r="H108" i="2"/>
  <c r="H106" i="2"/>
  <c r="H107" i="2"/>
  <c r="H104" i="2"/>
  <c r="E14" i="14"/>
  <c r="H100" i="2" l="1"/>
  <c r="H101" i="2"/>
  <c r="H102" i="2"/>
  <c r="H99" i="2"/>
  <c r="H103" i="2"/>
  <c r="C101" i="2" l="1"/>
  <c r="C99" i="2"/>
  <c r="C103" i="2"/>
  <c r="C102" i="2"/>
  <c r="C100" i="2"/>
  <c r="BG70" i="2"/>
  <c r="BF70" i="2"/>
  <c r="BE70" i="2"/>
  <c r="BD70" i="2"/>
  <c r="BC70" i="2"/>
  <c r="BB70" i="2"/>
  <c r="BA70" i="2"/>
  <c r="AZ70" i="2"/>
  <c r="AY70" i="2"/>
  <c r="AX70" i="2"/>
  <c r="AW70" i="2"/>
  <c r="AV70" i="2"/>
  <c r="AU70" i="2"/>
  <c r="AT70" i="2"/>
  <c r="AS70" i="2"/>
  <c r="AR70" i="2"/>
  <c r="AQ70" i="2"/>
  <c r="AP70" i="2"/>
  <c r="AO70" i="2"/>
  <c r="AN70" i="2"/>
  <c r="AM70" i="2"/>
  <c r="AL70" i="2"/>
  <c r="AK70" i="2"/>
  <c r="AJ70" i="2"/>
  <c r="AI70" i="2"/>
  <c r="AH70" i="2"/>
  <c r="AG70" i="2"/>
  <c r="AF70" i="2"/>
  <c r="AE70" i="2"/>
  <c r="AD70" i="2"/>
  <c r="AC70" i="2"/>
  <c r="AB70" i="2"/>
  <c r="AA70" i="2"/>
  <c r="Z70" i="2"/>
  <c r="Y70" i="2"/>
  <c r="X70" i="2"/>
  <c r="W70" i="2"/>
  <c r="V70" i="2"/>
  <c r="U70" i="2"/>
  <c r="T70" i="2"/>
  <c r="S70" i="2"/>
  <c r="R70" i="2"/>
  <c r="Q70" i="2"/>
  <c r="P70" i="2"/>
  <c r="O70" i="2"/>
  <c r="N70" i="2"/>
  <c r="M70" i="2"/>
  <c r="L70" i="2"/>
  <c r="K70" i="2"/>
  <c r="BG69" i="2"/>
  <c r="BF69" i="2"/>
  <c r="BE69" i="2"/>
  <c r="BD69" i="2"/>
  <c r="BC69" i="2"/>
  <c r="BB69" i="2"/>
  <c r="BA69" i="2"/>
  <c r="AZ69" i="2"/>
  <c r="AY69" i="2"/>
  <c r="AX69" i="2"/>
  <c r="AW69" i="2"/>
  <c r="AV69" i="2"/>
  <c r="AU69" i="2"/>
  <c r="AT69" i="2"/>
  <c r="AS69" i="2"/>
  <c r="AR69" i="2"/>
  <c r="AQ69" i="2"/>
  <c r="AP69" i="2"/>
  <c r="AO69" i="2"/>
  <c r="AN69" i="2"/>
  <c r="AM69" i="2"/>
  <c r="AL69" i="2"/>
  <c r="AK69" i="2"/>
  <c r="AJ69" i="2"/>
  <c r="AI69" i="2"/>
  <c r="AH69" i="2"/>
  <c r="AG69" i="2"/>
  <c r="AF69" i="2"/>
  <c r="AE69" i="2"/>
  <c r="AD69" i="2"/>
  <c r="AC69" i="2"/>
  <c r="AB69" i="2"/>
  <c r="AA69" i="2"/>
  <c r="Z69" i="2"/>
  <c r="Y69" i="2"/>
  <c r="X69" i="2"/>
  <c r="W69" i="2"/>
  <c r="V69" i="2"/>
  <c r="U69" i="2"/>
  <c r="T69" i="2"/>
  <c r="S69" i="2"/>
  <c r="R69" i="2"/>
  <c r="Q69" i="2"/>
  <c r="P69" i="2"/>
  <c r="O69" i="2"/>
  <c r="N69" i="2"/>
  <c r="M69" i="2"/>
  <c r="L69" i="2"/>
  <c r="K69" i="2"/>
  <c r="BG68" i="2"/>
  <c r="BF68" i="2"/>
  <c r="BE68" i="2"/>
  <c r="BD68" i="2"/>
  <c r="BC68" i="2"/>
  <c r="BB68" i="2"/>
  <c r="BA68" i="2"/>
  <c r="AZ68" i="2"/>
  <c r="AY68" i="2"/>
  <c r="AX68" i="2"/>
  <c r="AW68" i="2"/>
  <c r="AV68" i="2"/>
  <c r="AU68" i="2"/>
  <c r="AT68" i="2"/>
  <c r="AS68" i="2"/>
  <c r="AR68" i="2"/>
  <c r="AQ68" i="2"/>
  <c r="AP68" i="2"/>
  <c r="AO68" i="2"/>
  <c r="AN68" i="2"/>
  <c r="AM68" i="2"/>
  <c r="AL68" i="2"/>
  <c r="AK68" i="2"/>
  <c r="AJ68" i="2"/>
  <c r="AI68" i="2"/>
  <c r="AH68" i="2"/>
  <c r="AG68" i="2"/>
  <c r="AF68" i="2"/>
  <c r="AE68" i="2"/>
  <c r="AD68" i="2"/>
  <c r="AC68" i="2"/>
  <c r="AB68" i="2"/>
  <c r="AA68" i="2"/>
  <c r="Z68" i="2"/>
  <c r="Y68" i="2"/>
  <c r="X68" i="2"/>
  <c r="W68" i="2"/>
  <c r="V68" i="2"/>
  <c r="U68" i="2"/>
  <c r="T68" i="2"/>
  <c r="S68" i="2"/>
  <c r="R68" i="2"/>
  <c r="Q68" i="2"/>
  <c r="P68" i="2"/>
  <c r="O68" i="2"/>
  <c r="N68" i="2"/>
  <c r="M68" i="2"/>
  <c r="L68" i="2"/>
  <c r="K68" i="2"/>
  <c r="BG67" i="2"/>
  <c r="BF67" i="2"/>
  <c r="BE67" i="2"/>
  <c r="BD67" i="2"/>
  <c r="BC67" i="2"/>
  <c r="BB67" i="2"/>
  <c r="BA67" i="2"/>
  <c r="AZ67" i="2"/>
  <c r="AY67" i="2"/>
  <c r="AX67" i="2"/>
  <c r="AW67" i="2"/>
  <c r="AV67" i="2"/>
  <c r="AU67" i="2"/>
  <c r="AT67" i="2"/>
  <c r="AS67" i="2"/>
  <c r="AR67" i="2"/>
  <c r="AQ67" i="2"/>
  <c r="AP67" i="2"/>
  <c r="AO67" i="2"/>
  <c r="AN67" i="2"/>
  <c r="AM67" i="2"/>
  <c r="AL67" i="2"/>
  <c r="AK67" i="2"/>
  <c r="AJ67" i="2"/>
  <c r="AI67" i="2"/>
  <c r="AH67" i="2"/>
  <c r="AG67" i="2"/>
  <c r="AF67" i="2"/>
  <c r="AE67" i="2"/>
  <c r="AD67" i="2"/>
  <c r="AC67" i="2"/>
  <c r="AB67" i="2"/>
  <c r="AA67" i="2"/>
  <c r="Z67" i="2"/>
  <c r="Y67" i="2"/>
  <c r="X67" i="2"/>
  <c r="W67" i="2"/>
  <c r="V67" i="2"/>
  <c r="U67" i="2"/>
  <c r="T67" i="2"/>
  <c r="S67" i="2"/>
  <c r="R67" i="2"/>
  <c r="Q67" i="2"/>
  <c r="P67" i="2"/>
  <c r="O67" i="2"/>
  <c r="N67" i="2"/>
  <c r="M67" i="2"/>
  <c r="L67" i="2"/>
  <c r="K67" i="2"/>
  <c r="BG66" i="2"/>
  <c r="BF66" i="2"/>
  <c r="BE66" i="2"/>
  <c r="BD66" i="2"/>
  <c r="BC66" i="2"/>
  <c r="BB66" i="2"/>
  <c r="BA66" i="2"/>
  <c r="AZ66" i="2"/>
  <c r="AY66" i="2"/>
  <c r="AX66" i="2"/>
  <c r="AW66" i="2"/>
  <c r="AV66" i="2"/>
  <c r="AU66" i="2"/>
  <c r="AT66" i="2"/>
  <c r="AS66" i="2"/>
  <c r="AR66" i="2"/>
  <c r="AQ66" i="2"/>
  <c r="AP66" i="2"/>
  <c r="AO66" i="2"/>
  <c r="AN66" i="2"/>
  <c r="AM66" i="2"/>
  <c r="AL66" i="2"/>
  <c r="AK66" i="2"/>
  <c r="AJ66" i="2"/>
  <c r="AI66" i="2"/>
  <c r="AH66" i="2"/>
  <c r="AG66" i="2"/>
  <c r="AF66" i="2"/>
  <c r="AE66" i="2"/>
  <c r="AD66" i="2"/>
  <c r="AC66" i="2"/>
  <c r="AB66" i="2"/>
  <c r="AA66" i="2"/>
  <c r="Z66" i="2"/>
  <c r="Y66" i="2"/>
  <c r="X66" i="2"/>
  <c r="W66" i="2"/>
  <c r="V66" i="2"/>
  <c r="U66" i="2"/>
  <c r="T66" i="2"/>
  <c r="S66" i="2"/>
  <c r="R66" i="2"/>
  <c r="Q66" i="2"/>
  <c r="P66" i="2"/>
  <c r="O66" i="2"/>
  <c r="N66" i="2"/>
  <c r="M66" i="2"/>
  <c r="L66" i="2"/>
  <c r="K66" i="2"/>
  <c r="BG65" i="2"/>
  <c r="BF65" i="2"/>
  <c r="BE65" i="2"/>
  <c r="BD65" i="2"/>
  <c r="BC65" i="2"/>
  <c r="BB65" i="2"/>
  <c r="BA65" i="2"/>
  <c r="AZ65" i="2"/>
  <c r="AY65" i="2"/>
  <c r="AX65" i="2"/>
  <c r="AW65" i="2"/>
  <c r="AV65" i="2"/>
  <c r="AU65" i="2"/>
  <c r="AT65" i="2"/>
  <c r="AS65" i="2"/>
  <c r="AR65" i="2"/>
  <c r="AQ65" i="2"/>
  <c r="AP65" i="2"/>
  <c r="AO65" i="2"/>
  <c r="AN65" i="2"/>
  <c r="AM65" i="2"/>
  <c r="AL65" i="2"/>
  <c r="AK65" i="2"/>
  <c r="AJ65" i="2"/>
  <c r="AI65" i="2"/>
  <c r="AH65" i="2"/>
  <c r="AG65" i="2"/>
  <c r="AF65" i="2"/>
  <c r="AE65" i="2"/>
  <c r="AD65" i="2"/>
  <c r="AC65" i="2"/>
  <c r="AB65" i="2"/>
  <c r="AA65" i="2"/>
  <c r="Z65" i="2"/>
  <c r="Y65" i="2"/>
  <c r="X65" i="2"/>
  <c r="W65" i="2"/>
  <c r="V65" i="2"/>
  <c r="U65" i="2"/>
  <c r="T65" i="2"/>
  <c r="S65" i="2"/>
  <c r="R65" i="2"/>
  <c r="Q65" i="2"/>
  <c r="P65" i="2"/>
  <c r="O65" i="2"/>
  <c r="N65" i="2"/>
  <c r="M65" i="2"/>
  <c r="L65" i="2"/>
  <c r="K65" i="2"/>
  <c r="BG64" i="2"/>
  <c r="BF64" i="2"/>
  <c r="BE64" i="2"/>
  <c r="BD64" i="2"/>
  <c r="BC64" i="2"/>
  <c r="BB64" i="2"/>
  <c r="BA64" i="2"/>
  <c r="AZ64" i="2"/>
  <c r="AY64" i="2"/>
  <c r="AX64" i="2"/>
  <c r="AW64" i="2"/>
  <c r="AV64" i="2"/>
  <c r="AU64" i="2"/>
  <c r="AT64" i="2"/>
  <c r="AS64" i="2"/>
  <c r="AR64" i="2"/>
  <c r="AQ64" i="2"/>
  <c r="AP64" i="2"/>
  <c r="AO64" i="2"/>
  <c r="AN64" i="2"/>
  <c r="AM64" i="2"/>
  <c r="AL64" i="2"/>
  <c r="AK64" i="2"/>
  <c r="AJ64" i="2"/>
  <c r="AI64" i="2"/>
  <c r="AH64" i="2"/>
  <c r="AG64" i="2"/>
  <c r="AF64" i="2"/>
  <c r="AE64" i="2"/>
  <c r="AD64" i="2"/>
  <c r="AC64" i="2"/>
  <c r="AB64" i="2"/>
  <c r="AA64" i="2"/>
  <c r="Z64" i="2"/>
  <c r="Y64" i="2"/>
  <c r="X64" i="2"/>
  <c r="W64" i="2"/>
  <c r="V64" i="2"/>
  <c r="U64" i="2"/>
  <c r="T64" i="2"/>
  <c r="S64" i="2"/>
  <c r="R64" i="2"/>
  <c r="Q64" i="2"/>
  <c r="P64" i="2"/>
  <c r="O64" i="2"/>
  <c r="N64" i="2"/>
  <c r="M64" i="2"/>
  <c r="L64" i="2"/>
  <c r="K64" i="2"/>
  <c r="BG63" i="2"/>
  <c r="BF63" i="2"/>
  <c r="BE63" i="2"/>
  <c r="BD63" i="2"/>
  <c r="BC63" i="2"/>
  <c r="BB63" i="2"/>
  <c r="BA63" i="2"/>
  <c r="AZ63" i="2"/>
  <c r="AY63" i="2"/>
  <c r="AX63" i="2"/>
  <c r="AW63" i="2"/>
  <c r="AV63" i="2"/>
  <c r="AU63" i="2"/>
  <c r="AT63" i="2"/>
  <c r="AS63" i="2"/>
  <c r="AR63" i="2"/>
  <c r="AQ63" i="2"/>
  <c r="AP63" i="2"/>
  <c r="AO63" i="2"/>
  <c r="AN63" i="2"/>
  <c r="AM63" i="2"/>
  <c r="AL63" i="2"/>
  <c r="AK63" i="2"/>
  <c r="AJ63" i="2"/>
  <c r="AI63" i="2"/>
  <c r="AH63" i="2"/>
  <c r="AG63" i="2"/>
  <c r="AF63" i="2"/>
  <c r="AE63" i="2"/>
  <c r="AD63" i="2"/>
  <c r="AC63" i="2"/>
  <c r="AB63" i="2"/>
  <c r="AA63" i="2"/>
  <c r="Z63" i="2"/>
  <c r="Y63" i="2"/>
  <c r="X63" i="2"/>
  <c r="W63" i="2"/>
  <c r="V63" i="2"/>
  <c r="U63" i="2"/>
  <c r="T63" i="2"/>
  <c r="S63" i="2"/>
  <c r="R63" i="2"/>
  <c r="Q63" i="2"/>
  <c r="P63" i="2"/>
  <c r="O63" i="2"/>
  <c r="N63" i="2"/>
  <c r="M63" i="2"/>
  <c r="L63" i="2"/>
  <c r="K63" i="2"/>
  <c r="BG62" i="2"/>
  <c r="BF62" i="2"/>
  <c r="BE62" i="2"/>
  <c r="BD62" i="2"/>
  <c r="BC62" i="2"/>
  <c r="BB62" i="2"/>
  <c r="BA62" i="2"/>
  <c r="AZ62" i="2"/>
  <c r="AY62" i="2"/>
  <c r="AX62" i="2"/>
  <c r="AW62" i="2"/>
  <c r="AV62" i="2"/>
  <c r="AU62" i="2"/>
  <c r="AT62" i="2"/>
  <c r="AS62" i="2"/>
  <c r="AR62" i="2"/>
  <c r="AQ62" i="2"/>
  <c r="AP62" i="2"/>
  <c r="AO62" i="2"/>
  <c r="AN62" i="2"/>
  <c r="AM62" i="2"/>
  <c r="AL62" i="2"/>
  <c r="AK62" i="2"/>
  <c r="AJ62" i="2"/>
  <c r="AI62" i="2"/>
  <c r="AH62" i="2"/>
  <c r="AG62" i="2"/>
  <c r="AF62" i="2"/>
  <c r="AE62" i="2"/>
  <c r="AD62" i="2"/>
  <c r="AC62" i="2"/>
  <c r="AB62" i="2"/>
  <c r="AA62" i="2"/>
  <c r="Z62" i="2"/>
  <c r="Y62" i="2"/>
  <c r="X62" i="2"/>
  <c r="W62" i="2"/>
  <c r="V62" i="2"/>
  <c r="U62" i="2"/>
  <c r="T62" i="2"/>
  <c r="S62" i="2"/>
  <c r="R62" i="2"/>
  <c r="Q62" i="2"/>
  <c r="P62" i="2"/>
  <c r="O62" i="2"/>
  <c r="N62" i="2"/>
  <c r="M62" i="2"/>
  <c r="L62" i="2"/>
  <c r="K62" i="2"/>
  <c r="BG61" i="2"/>
  <c r="BF61" i="2"/>
  <c r="BE61" i="2"/>
  <c r="BD61" i="2"/>
  <c r="BC61" i="2"/>
  <c r="BB61" i="2"/>
  <c r="BA61" i="2"/>
  <c r="AZ61" i="2"/>
  <c r="AY61" i="2"/>
  <c r="AX61" i="2"/>
  <c r="AW61" i="2"/>
  <c r="AV61" i="2"/>
  <c r="AU61" i="2"/>
  <c r="AT61" i="2"/>
  <c r="AS61" i="2"/>
  <c r="AR61" i="2"/>
  <c r="AQ61" i="2"/>
  <c r="AP61" i="2"/>
  <c r="AO61" i="2"/>
  <c r="AN61" i="2"/>
  <c r="AM61" i="2"/>
  <c r="AL61" i="2"/>
  <c r="AK61" i="2"/>
  <c r="AJ61" i="2"/>
  <c r="AI61" i="2"/>
  <c r="AH61" i="2"/>
  <c r="AG61" i="2"/>
  <c r="AF61" i="2"/>
  <c r="AE61" i="2"/>
  <c r="AD61" i="2"/>
  <c r="AC61" i="2"/>
  <c r="AB61" i="2"/>
  <c r="AA61" i="2"/>
  <c r="Z61" i="2"/>
  <c r="Y61" i="2"/>
  <c r="X61" i="2"/>
  <c r="W61" i="2"/>
  <c r="V61" i="2"/>
  <c r="U61" i="2"/>
  <c r="T61" i="2"/>
  <c r="S61" i="2"/>
  <c r="R61" i="2"/>
  <c r="Q61" i="2"/>
  <c r="P61" i="2"/>
  <c r="O61" i="2"/>
  <c r="N61" i="2"/>
  <c r="M61" i="2"/>
  <c r="L61" i="2"/>
  <c r="K61" i="2"/>
  <c r="J70" i="2"/>
  <c r="J69" i="2"/>
  <c r="J68" i="2"/>
  <c r="J67" i="2"/>
  <c r="J66" i="2"/>
  <c r="J65" i="2"/>
  <c r="J64" i="2"/>
  <c r="J63" i="2"/>
  <c r="J62" i="2"/>
  <c r="J61" i="2"/>
  <c r="C70" i="2"/>
  <c r="C69" i="2"/>
  <c r="C68" i="2"/>
  <c r="C67" i="2"/>
  <c r="C66" i="2"/>
  <c r="C65" i="2"/>
  <c r="C64" i="2"/>
  <c r="C63" i="2"/>
  <c r="C62" i="2"/>
  <c r="C61" i="2"/>
  <c r="H70" i="2" l="1"/>
  <c r="H68" i="2"/>
  <c r="H66" i="2"/>
  <c r="H64" i="2"/>
  <c r="H63" i="2"/>
  <c r="H65" i="2"/>
  <c r="H67" i="2"/>
  <c r="H69" i="2"/>
  <c r="H61" i="2"/>
  <c r="H62" i="2"/>
  <c r="H59" i="2"/>
  <c r="H58" i="2"/>
  <c r="H57" i="2"/>
  <c r="H56" i="2"/>
  <c r="H55" i="2"/>
  <c r="H54" i="2"/>
  <c r="H53" i="2"/>
  <c r="H52" i="2"/>
  <c r="H51" i="2"/>
  <c r="H50" i="2"/>
  <c r="J73" i="2"/>
  <c r="B47" i="2" l="1"/>
  <c r="I97" i="2"/>
  <c r="I95" i="2"/>
  <c r="I93" i="2"/>
  <c r="I91" i="2"/>
  <c r="I89" i="2"/>
  <c r="I87" i="2"/>
  <c r="I85" i="2"/>
  <c r="I83" i="2"/>
  <c r="I81" i="2"/>
  <c r="I79" i="2"/>
  <c r="G31" i="2" l="1"/>
  <c r="G30" i="2"/>
  <c r="G29" i="2"/>
  <c r="G28" i="2"/>
  <c r="G27" i="2"/>
  <c r="G26" i="2"/>
  <c r="G25" i="2"/>
  <c r="G24" i="2"/>
  <c r="G23" i="2"/>
  <c r="G22" i="2"/>
  <c r="BB43" i="17" l="1"/>
  <c r="BA43" i="17"/>
  <c r="AZ43" i="17"/>
  <c r="AY43" i="17"/>
  <c r="AX43" i="17"/>
  <c r="AW43" i="17"/>
  <c r="AV43" i="17"/>
  <c r="AU43" i="17"/>
  <c r="AT43" i="17"/>
  <c r="AS43" i="17"/>
  <c r="AR43" i="17"/>
  <c r="AQ43" i="17"/>
  <c r="AP43" i="17"/>
  <c r="AO43" i="17"/>
  <c r="AN43" i="17"/>
  <c r="AM43" i="17"/>
  <c r="AL43" i="17"/>
  <c r="AK43" i="17"/>
  <c r="AJ43" i="17"/>
  <c r="AI43" i="17"/>
  <c r="AH43" i="17"/>
  <c r="AG43" i="17"/>
  <c r="AF43" i="17"/>
  <c r="AE43" i="17"/>
  <c r="AD43" i="17"/>
  <c r="AC43" i="17"/>
  <c r="AB43" i="17"/>
  <c r="AA43" i="17"/>
  <c r="Z43" i="17"/>
  <c r="Y43" i="17"/>
  <c r="X43" i="17"/>
  <c r="W43" i="17"/>
  <c r="V43" i="17"/>
  <c r="U43" i="17"/>
  <c r="T43" i="17"/>
  <c r="S43" i="17"/>
  <c r="R43" i="17"/>
  <c r="Q43" i="17"/>
  <c r="P43" i="17"/>
  <c r="O43" i="17"/>
  <c r="N43" i="17"/>
  <c r="M43" i="17"/>
  <c r="L43" i="17"/>
  <c r="K43" i="17"/>
  <c r="J43" i="17"/>
  <c r="I43" i="17"/>
  <c r="H43" i="17"/>
  <c r="G43" i="17"/>
  <c r="F43" i="17"/>
  <c r="E43" i="17"/>
  <c r="BB41" i="17"/>
  <c r="BA41" i="17"/>
  <c r="AZ41" i="17"/>
  <c r="AY41" i="17"/>
  <c r="AX41" i="17"/>
  <c r="AW41" i="17"/>
  <c r="AV41" i="17"/>
  <c r="AU41" i="17"/>
  <c r="AT41" i="17"/>
  <c r="AS41" i="17"/>
  <c r="AR41" i="17"/>
  <c r="AQ41" i="17"/>
  <c r="AP41" i="17"/>
  <c r="AO41" i="17"/>
  <c r="AN41" i="17"/>
  <c r="AM41" i="17"/>
  <c r="AL41" i="17"/>
  <c r="AK41" i="17"/>
  <c r="AJ41" i="17"/>
  <c r="AI41" i="17"/>
  <c r="AH41" i="17"/>
  <c r="AG41" i="17"/>
  <c r="AF41" i="17"/>
  <c r="AE41" i="17"/>
  <c r="AD41" i="17"/>
  <c r="AC41" i="17"/>
  <c r="AB41" i="17"/>
  <c r="AA41" i="17"/>
  <c r="Z41" i="17"/>
  <c r="Y41" i="17"/>
  <c r="X41" i="17"/>
  <c r="W41" i="17"/>
  <c r="V41" i="17"/>
  <c r="U41" i="17"/>
  <c r="T41" i="17"/>
  <c r="S41" i="17"/>
  <c r="R41" i="17"/>
  <c r="Q41" i="17"/>
  <c r="P41" i="17"/>
  <c r="O41" i="17"/>
  <c r="N41" i="17"/>
  <c r="M41" i="17"/>
  <c r="L41" i="17"/>
  <c r="K41" i="17"/>
  <c r="J41" i="17"/>
  <c r="I41" i="17"/>
  <c r="H41" i="17"/>
  <c r="G41" i="17"/>
  <c r="F41" i="17"/>
  <c r="E41" i="17"/>
  <c r="BB39" i="17"/>
  <c r="BA39" i="17"/>
  <c r="AZ39" i="17"/>
  <c r="AY39" i="17"/>
  <c r="AX39" i="17"/>
  <c r="AW39" i="17"/>
  <c r="AV39" i="17"/>
  <c r="AU39" i="17"/>
  <c r="AT39" i="17"/>
  <c r="AS39" i="17"/>
  <c r="AR39" i="17"/>
  <c r="AQ39" i="17"/>
  <c r="AP39" i="17"/>
  <c r="AO39" i="17"/>
  <c r="AN39" i="17"/>
  <c r="AM39" i="17"/>
  <c r="AL39" i="17"/>
  <c r="AK39" i="17"/>
  <c r="AJ39" i="17"/>
  <c r="AI39" i="17"/>
  <c r="AH39" i="17"/>
  <c r="AG39" i="17"/>
  <c r="AF39" i="17"/>
  <c r="AE39" i="17"/>
  <c r="AD39" i="17"/>
  <c r="AC39" i="17"/>
  <c r="AB39" i="17"/>
  <c r="AA39" i="17"/>
  <c r="Z39" i="17"/>
  <c r="Y39" i="17"/>
  <c r="X39" i="17"/>
  <c r="W39" i="17"/>
  <c r="V39" i="17"/>
  <c r="U39" i="17"/>
  <c r="T39" i="17"/>
  <c r="S39" i="17"/>
  <c r="R39" i="17"/>
  <c r="Q39" i="17"/>
  <c r="P39" i="17"/>
  <c r="O39" i="17"/>
  <c r="N39" i="17"/>
  <c r="M39" i="17"/>
  <c r="L39" i="17"/>
  <c r="K39" i="17"/>
  <c r="J39" i="17"/>
  <c r="I39" i="17"/>
  <c r="H39" i="17"/>
  <c r="G39" i="17"/>
  <c r="F39" i="17"/>
  <c r="E39" i="17"/>
  <c r="BB38" i="17"/>
  <c r="BA38" i="17"/>
  <c r="AZ38" i="17"/>
  <c r="AY38" i="17"/>
  <c r="AX38" i="17"/>
  <c r="AW38" i="17"/>
  <c r="AV38" i="17"/>
  <c r="AU38" i="17"/>
  <c r="AT38" i="17"/>
  <c r="AS38" i="17"/>
  <c r="AR38" i="17"/>
  <c r="AQ38" i="17"/>
  <c r="AP38" i="17"/>
  <c r="AO38" i="17"/>
  <c r="AN38" i="17"/>
  <c r="AM38" i="17"/>
  <c r="AL38" i="17"/>
  <c r="AK38" i="17"/>
  <c r="AJ38" i="17"/>
  <c r="AI38" i="17"/>
  <c r="AH38" i="17"/>
  <c r="AG38" i="17"/>
  <c r="AF38" i="17"/>
  <c r="AE38" i="17"/>
  <c r="AD38" i="17"/>
  <c r="AC38" i="17"/>
  <c r="AB38" i="17"/>
  <c r="AA38" i="17"/>
  <c r="Z38" i="17"/>
  <c r="Y38" i="17"/>
  <c r="X38" i="17"/>
  <c r="W38" i="17"/>
  <c r="V38" i="17"/>
  <c r="U38" i="17"/>
  <c r="T38" i="17"/>
  <c r="S38" i="17"/>
  <c r="R38" i="17"/>
  <c r="Q38" i="17"/>
  <c r="P38" i="17"/>
  <c r="O38" i="17"/>
  <c r="N38" i="17"/>
  <c r="M38" i="17"/>
  <c r="L38" i="17"/>
  <c r="K38" i="17"/>
  <c r="J38" i="17"/>
  <c r="I38" i="17"/>
  <c r="H38" i="17"/>
  <c r="G38" i="17"/>
  <c r="F38" i="17"/>
  <c r="E38" i="17"/>
  <c r="E34" i="17"/>
  <c r="F34" i="17" s="1"/>
  <c r="G34" i="17" s="1"/>
  <c r="H34" i="17" s="1"/>
  <c r="I34" i="17" s="1"/>
  <c r="J34" i="17" s="1"/>
  <c r="K34" i="17" s="1"/>
  <c r="L34" i="17" s="1"/>
  <c r="M34" i="17" s="1"/>
  <c r="N34" i="17" s="1"/>
  <c r="O34" i="17" s="1"/>
  <c r="P34" i="17" s="1"/>
  <c r="Q34" i="17" s="1"/>
  <c r="R34" i="17" s="1"/>
  <c r="S34" i="17" s="1"/>
  <c r="T34" i="17" s="1"/>
  <c r="U34" i="17" s="1"/>
  <c r="V34" i="17" s="1"/>
  <c r="W34" i="17" s="1"/>
  <c r="X34" i="17" s="1"/>
  <c r="Y34" i="17" s="1"/>
  <c r="Z34" i="17" s="1"/>
  <c r="AA34" i="17" s="1"/>
  <c r="AB34" i="17" s="1"/>
  <c r="AC34" i="17" s="1"/>
  <c r="AD34" i="17" s="1"/>
  <c r="AE34" i="17" s="1"/>
  <c r="AF34" i="17" s="1"/>
  <c r="AG34" i="17" s="1"/>
  <c r="AH34" i="17" s="1"/>
  <c r="AI34" i="17" s="1"/>
  <c r="AJ34" i="17" s="1"/>
  <c r="AK34" i="17" s="1"/>
  <c r="AL34" i="17" s="1"/>
  <c r="AM34" i="17" s="1"/>
  <c r="AN34" i="17" s="1"/>
  <c r="AO34" i="17" s="1"/>
  <c r="AP34" i="17" s="1"/>
  <c r="AQ34" i="17" s="1"/>
  <c r="AR34" i="17" s="1"/>
  <c r="AS34" i="17" s="1"/>
  <c r="AT34" i="17" s="1"/>
  <c r="AU34" i="17" s="1"/>
  <c r="AV34" i="17" s="1"/>
  <c r="AW34" i="17" s="1"/>
  <c r="AX34" i="17" s="1"/>
  <c r="AY34" i="17" s="1"/>
  <c r="AZ34" i="17" s="1"/>
  <c r="BA34" i="17" s="1"/>
  <c r="BB34" i="17" s="1"/>
  <c r="E21" i="17"/>
  <c r="F21" i="17" s="1"/>
  <c r="G21" i="17" s="1"/>
  <c r="H21" i="17" s="1"/>
  <c r="I21" i="17" s="1"/>
  <c r="J21" i="17" s="1"/>
  <c r="K21" i="17" s="1"/>
  <c r="L21" i="17" s="1"/>
  <c r="M21" i="17" s="1"/>
  <c r="N21" i="17" s="1"/>
  <c r="O21" i="17" s="1"/>
  <c r="P21" i="17" s="1"/>
  <c r="Q21" i="17" s="1"/>
  <c r="R21" i="17" s="1"/>
  <c r="S21" i="17" s="1"/>
  <c r="T21" i="17" s="1"/>
  <c r="U21" i="17" s="1"/>
  <c r="V21" i="17" s="1"/>
  <c r="W21" i="17" s="1"/>
  <c r="X21" i="17" s="1"/>
  <c r="Y21" i="17" s="1"/>
  <c r="Z21" i="17" s="1"/>
  <c r="AA21" i="17" s="1"/>
  <c r="AB21" i="17" s="1"/>
  <c r="AC21" i="17" s="1"/>
  <c r="AD21" i="17" s="1"/>
  <c r="AE21" i="17" s="1"/>
  <c r="AF21" i="17" s="1"/>
  <c r="AG21" i="17" s="1"/>
  <c r="AH21" i="17" s="1"/>
  <c r="AI21" i="17" s="1"/>
  <c r="AJ21" i="17" s="1"/>
  <c r="AK21" i="17" s="1"/>
  <c r="AL21" i="17" s="1"/>
  <c r="AM21" i="17" s="1"/>
  <c r="AN21" i="17" s="1"/>
  <c r="AO21" i="17" s="1"/>
  <c r="AP21" i="17" s="1"/>
  <c r="AQ21" i="17" s="1"/>
  <c r="AR21" i="17" s="1"/>
  <c r="AS21" i="17" s="1"/>
  <c r="AT21" i="17" s="1"/>
  <c r="AU21" i="17" s="1"/>
  <c r="AV21" i="17" s="1"/>
  <c r="AW21" i="17" s="1"/>
  <c r="AX21" i="17" s="1"/>
  <c r="AY21" i="17" s="1"/>
  <c r="AZ21" i="17" s="1"/>
  <c r="BA21" i="17" s="1"/>
  <c r="BB21" i="17" s="1"/>
  <c r="C21" i="17"/>
  <c r="BB12" i="17"/>
  <c r="BB25" i="17" s="1"/>
  <c r="BA12" i="17"/>
  <c r="BA25" i="17" s="1"/>
  <c r="AZ12" i="17"/>
  <c r="AZ25" i="17" s="1"/>
  <c r="AY12" i="17"/>
  <c r="AY25" i="17" s="1"/>
  <c r="AX12" i="17"/>
  <c r="AX25" i="17" s="1"/>
  <c r="AW12" i="17"/>
  <c r="AW25" i="17" s="1"/>
  <c r="AV12" i="17"/>
  <c r="AV25" i="17" s="1"/>
  <c r="AU12" i="17"/>
  <c r="AU25" i="17" s="1"/>
  <c r="AT12" i="17"/>
  <c r="AT25" i="17" s="1"/>
  <c r="AS12" i="17"/>
  <c r="AS25" i="17" s="1"/>
  <c r="AR12" i="17"/>
  <c r="AR25" i="17" s="1"/>
  <c r="AQ12" i="17"/>
  <c r="AQ25" i="17" s="1"/>
  <c r="AP12" i="17"/>
  <c r="AP25" i="17" s="1"/>
  <c r="AO12" i="17"/>
  <c r="AO25" i="17" s="1"/>
  <c r="AN12" i="17"/>
  <c r="AN25" i="17" s="1"/>
  <c r="AM12" i="17"/>
  <c r="AM25" i="17" s="1"/>
  <c r="AL12" i="17"/>
  <c r="AL25" i="17" s="1"/>
  <c r="AK12" i="17"/>
  <c r="AK25" i="17" s="1"/>
  <c r="AJ12" i="17"/>
  <c r="AJ25" i="17" s="1"/>
  <c r="AI12" i="17"/>
  <c r="AI25" i="17" s="1"/>
  <c r="AH12" i="17"/>
  <c r="AH25" i="17" s="1"/>
  <c r="AG12" i="17"/>
  <c r="AG25" i="17" s="1"/>
  <c r="AF12" i="17"/>
  <c r="AF25" i="17" s="1"/>
  <c r="AE12" i="17"/>
  <c r="AE25" i="17" s="1"/>
  <c r="AD12" i="17"/>
  <c r="AD25" i="17" s="1"/>
  <c r="AC12" i="17"/>
  <c r="AC25" i="17" s="1"/>
  <c r="AB12" i="17"/>
  <c r="AB25" i="17" s="1"/>
  <c r="AA12" i="17"/>
  <c r="AA25" i="17" s="1"/>
  <c r="Z12" i="17"/>
  <c r="Z25" i="17" s="1"/>
  <c r="Y12" i="17"/>
  <c r="Y25" i="17" s="1"/>
  <c r="X12" i="17"/>
  <c r="X25" i="17" s="1"/>
  <c r="W12" i="17"/>
  <c r="W25" i="17" s="1"/>
  <c r="V12" i="17"/>
  <c r="V25" i="17" s="1"/>
  <c r="U12" i="17"/>
  <c r="U25" i="17" s="1"/>
  <c r="T12" i="17"/>
  <c r="T25" i="17" s="1"/>
  <c r="S12" i="17"/>
  <c r="S25" i="17" s="1"/>
  <c r="R12" i="17"/>
  <c r="R25" i="17" s="1"/>
  <c r="Q12" i="17"/>
  <c r="Q25" i="17" s="1"/>
  <c r="P12" i="17"/>
  <c r="P25" i="17" s="1"/>
  <c r="O12" i="17"/>
  <c r="O25" i="17" s="1"/>
  <c r="N12" i="17"/>
  <c r="N25" i="17" s="1"/>
  <c r="M12" i="17"/>
  <c r="M25" i="17" s="1"/>
  <c r="L12" i="17"/>
  <c r="L25" i="17" s="1"/>
  <c r="K12" i="17"/>
  <c r="K25" i="17" s="1"/>
  <c r="J12" i="17"/>
  <c r="J25" i="17" s="1"/>
  <c r="I12" i="17"/>
  <c r="I25" i="17" s="1"/>
  <c r="H12" i="17"/>
  <c r="H25" i="17" s="1"/>
  <c r="G12" i="17"/>
  <c r="G25" i="17" s="1"/>
  <c r="F12" i="17"/>
  <c r="F25" i="17" s="1"/>
  <c r="E12" i="17"/>
  <c r="E25" i="17" s="1"/>
  <c r="E9" i="17"/>
  <c r="C9" i="17"/>
  <c r="F9" i="17" l="1"/>
  <c r="H125" i="2"/>
  <c r="H124" i="2"/>
  <c r="H119" i="2"/>
  <c r="H116" i="2"/>
  <c r="H37" i="2"/>
  <c r="H31" i="2"/>
  <c r="H30" i="2"/>
  <c r="H29" i="2"/>
  <c r="H28" i="2"/>
  <c r="H27" i="2"/>
  <c r="H26" i="2"/>
  <c r="H24" i="2"/>
  <c r="H23" i="2"/>
  <c r="H22" i="2"/>
  <c r="C25" i="17"/>
  <c r="C12" i="17"/>
  <c r="G9" i="17" l="1"/>
  <c r="H9" i="17" l="1"/>
  <c r="BB26" i="14"/>
  <c r="BA26" i="14"/>
  <c r="AZ26" i="14"/>
  <c r="AY26" i="14"/>
  <c r="AX26" i="14"/>
  <c r="AW26" i="14"/>
  <c r="AV26" i="14"/>
  <c r="AU26" i="14"/>
  <c r="AT26" i="14"/>
  <c r="AS26" i="14"/>
  <c r="AR26" i="14"/>
  <c r="AQ26" i="14"/>
  <c r="AP26" i="14"/>
  <c r="AO26" i="14"/>
  <c r="AN26" i="14"/>
  <c r="AM26" i="14"/>
  <c r="AL26" i="14"/>
  <c r="AK26" i="14"/>
  <c r="AJ26" i="14"/>
  <c r="AI26" i="14"/>
  <c r="AH26" i="14"/>
  <c r="AG26" i="14"/>
  <c r="AF26" i="14"/>
  <c r="AE26" i="14"/>
  <c r="AD26" i="14"/>
  <c r="AC26" i="14"/>
  <c r="AB26" i="14"/>
  <c r="AA26" i="14"/>
  <c r="Z26" i="14"/>
  <c r="Y26" i="14"/>
  <c r="X26" i="14"/>
  <c r="W26" i="14"/>
  <c r="V26" i="14"/>
  <c r="U26" i="14"/>
  <c r="T26" i="14"/>
  <c r="S26" i="14"/>
  <c r="R26" i="14"/>
  <c r="Q26" i="14"/>
  <c r="P26" i="14"/>
  <c r="O26" i="14"/>
  <c r="N26" i="14"/>
  <c r="M26" i="14"/>
  <c r="L26" i="14"/>
  <c r="K26" i="14"/>
  <c r="J26" i="14"/>
  <c r="I26" i="14"/>
  <c r="H26" i="14"/>
  <c r="G26" i="14"/>
  <c r="F26" i="14"/>
  <c r="BB25" i="14"/>
  <c r="BA25" i="14"/>
  <c r="AZ25" i="14"/>
  <c r="AY25" i="14"/>
  <c r="AX25" i="14"/>
  <c r="AW25" i="14"/>
  <c r="AV25" i="14"/>
  <c r="AU25" i="14"/>
  <c r="AT25" i="14"/>
  <c r="AS25" i="14"/>
  <c r="AR25" i="14"/>
  <c r="AQ25" i="14"/>
  <c r="AP25" i="14"/>
  <c r="AO25" i="14"/>
  <c r="AN25" i="14"/>
  <c r="AM25" i="14"/>
  <c r="AL25" i="14"/>
  <c r="AK25" i="14"/>
  <c r="AJ25" i="14"/>
  <c r="AI25" i="14"/>
  <c r="AH25" i="14"/>
  <c r="AG25" i="14"/>
  <c r="AF25" i="14"/>
  <c r="AE25" i="14"/>
  <c r="AD25" i="14"/>
  <c r="AC25" i="14"/>
  <c r="AB25" i="14"/>
  <c r="AA25" i="14"/>
  <c r="Z25" i="14"/>
  <c r="Y25" i="14"/>
  <c r="X25" i="14"/>
  <c r="W25" i="14"/>
  <c r="V25" i="14"/>
  <c r="U25" i="14"/>
  <c r="T25" i="14"/>
  <c r="S25" i="14"/>
  <c r="R25" i="14"/>
  <c r="Q25" i="14"/>
  <c r="P25" i="14"/>
  <c r="O25" i="14"/>
  <c r="N25" i="14"/>
  <c r="M25" i="14"/>
  <c r="L25" i="14"/>
  <c r="K25" i="14"/>
  <c r="J25" i="14"/>
  <c r="I25" i="14"/>
  <c r="H25" i="14"/>
  <c r="G25" i="14"/>
  <c r="F25" i="14"/>
  <c r="E25" i="14"/>
  <c r="I9" i="17" l="1"/>
  <c r="J9" i="17" l="1"/>
  <c r="K9" i="17" l="1"/>
  <c r="AS27" i="14"/>
  <c r="AT27" i="14"/>
  <c r="AU27" i="14"/>
  <c r="AV27" i="14"/>
  <c r="AW27" i="14"/>
  <c r="AX27" i="14"/>
  <c r="AY27" i="14"/>
  <c r="AZ27" i="14"/>
  <c r="BA27" i="14"/>
  <c r="BB27" i="14"/>
  <c r="L9" i="17" l="1"/>
  <c r="M9" i="17" l="1"/>
  <c r="E26" i="14"/>
  <c r="E23" i="14"/>
  <c r="F23" i="14" s="1"/>
  <c r="G23" i="14" s="1"/>
  <c r="H23" i="14" s="1"/>
  <c r="I23" i="14" s="1"/>
  <c r="J23" i="14" s="1"/>
  <c r="K23" i="14" s="1"/>
  <c r="L23" i="14" s="1"/>
  <c r="M23" i="14" s="1"/>
  <c r="N23" i="14" s="1"/>
  <c r="O23" i="14" s="1"/>
  <c r="P23" i="14" s="1"/>
  <c r="Q23" i="14" s="1"/>
  <c r="R23" i="14" s="1"/>
  <c r="S23" i="14" s="1"/>
  <c r="T23" i="14" s="1"/>
  <c r="U23" i="14" s="1"/>
  <c r="V23" i="14" s="1"/>
  <c r="W23" i="14" s="1"/>
  <c r="X23" i="14" s="1"/>
  <c r="Y23" i="14" s="1"/>
  <c r="Z23" i="14" s="1"/>
  <c r="AA23" i="14" s="1"/>
  <c r="AB23" i="14" s="1"/>
  <c r="AC23" i="14" s="1"/>
  <c r="AD23" i="14" s="1"/>
  <c r="AE23" i="14" s="1"/>
  <c r="AF23" i="14" s="1"/>
  <c r="AG23" i="14" s="1"/>
  <c r="AH23" i="14" s="1"/>
  <c r="AI23" i="14" s="1"/>
  <c r="AJ23" i="14" s="1"/>
  <c r="AK23" i="14" s="1"/>
  <c r="AL23" i="14" s="1"/>
  <c r="AM23" i="14" s="1"/>
  <c r="AN23" i="14" s="1"/>
  <c r="AO23" i="14" s="1"/>
  <c r="AP23" i="14" s="1"/>
  <c r="AQ23" i="14" s="1"/>
  <c r="AR23" i="14" s="1"/>
  <c r="AS23" i="14" s="1"/>
  <c r="AT23" i="14" s="1"/>
  <c r="AU23" i="14" s="1"/>
  <c r="AV23" i="14" s="1"/>
  <c r="AW23" i="14" s="1"/>
  <c r="AX23" i="14" s="1"/>
  <c r="AY23" i="14" s="1"/>
  <c r="AZ23" i="14" s="1"/>
  <c r="BA23" i="14" s="1"/>
  <c r="BB23" i="14" s="1"/>
  <c r="C23" i="14"/>
  <c r="E9" i="14"/>
  <c r="C9" i="14"/>
  <c r="AR27" i="14"/>
  <c r="AQ27" i="14"/>
  <c r="AP27" i="14"/>
  <c r="AO27" i="14"/>
  <c r="AN27" i="14"/>
  <c r="AM27" i="14"/>
  <c r="AL27" i="14"/>
  <c r="AK27" i="14"/>
  <c r="AJ27" i="14"/>
  <c r="AI27" i="14"/>
  <c r="AH27" i="14"/>
  <c r="AG27" i="14"/>
  <c r="AF27" i="14"/>
  <c r="AE27" i="14"/>
  <c r="AD27" i="14"/>
  <c r="AC27" i="14"/>
  <c r="AB27" i="14"/>
  <c r="AA27" i="14"/>
  <c r="Z27" i="14"/>
  <c r="Y27" i="14"/>
  <c r="X27" i="14"/>
  <c r="W27" i="14"/>
  <c r="V27" i="14"/>
  <c r="U27" i="14"/>
  <c r="T27" i="14"/>
  <c r="S27" i="14"/>
  <c r="R27" i="14"/>
  <c r="Q27" i="14"/>
  <c r="P27" i="14"/>
  <c r="O27" i="14"/>
  <c r="N27" i="14"/>
  <c r="M27" i="14"/>
  <c r="L27" i="14"/>
  <c r="K27" i="14"/>
  <c r="J27" i="14"/>
  <c r="I27" i="14"/>
  <c r="H27" i="14"/>
  <c r="G27" i="14"/>
  <c r="F27" i="14"/>
  <c r="C26" i="14"/>
  <c r="F9" i="14" l="1"/>
  <c r="N9" i="17"/>
  <c r="I88" i="10"/>
  <c r="C25" i="14"/>
  <c r="G9" i="14" l="1"/>
  <c r="O9" i="17"/>
  <c r="E27" i="14"/>
  <c r="H9" i="14" l="1"/>
  <c r="P9" i="17"/>
  <c r="C27" i="14"/>
  <c r="I9" i="14" l="1"/>
  <c r="Q9" i="17"/>
  <c r="B117" i="2"/>
  <c r="J9" i="14" l="1"/>
  <c r="R9" i="17"/>
  <c r="K9" i="14" l="1"/>
  <c r="S9" i="17"/>
  <c r="L9" i="14" l="1"/>
  <c r="T9" i="17"/>
  <c r="G37" i="2"/>
  <c r="B18" i="2" s="1"/>
  <c r="M9" i="14" l="1"/>
  <c r="U9" i="17"/>
  <c r="N9" i="14" l="1"/>
  <c r="V9" i="17"/>
  <c r="O9" i="14" l="1"/>
  <c r="W9" i="17"/>
  <c r="J129" i="2"/>
  <c r="K129" i="2" s="1"/>
  <c r="L129" i="2" s="1"/>
  <c r="M129" i="2" s="1"/>
  <c r="N129" i="2" s="1"/>
  <c r="O129" i="2" s="1"/>
  <c r="P129" i="2" s="1"/>
  <c r="Q129" i="2" s="1"/>
  <c r="R129" i="2" s="1"/>
  <c r="S129" i="2" s="1"/>
  <c r="T129" i="2" s="1"/>
  <c r="U129" i="2" s="1"/>
  <c r="V129" i="2" s="1"/>
  <c r="W129" i="2" s="1"/>
  <c r="X129" i="2" s="1"/>
  <c r="Y129" i="2" s="1"/>
  <c r="Z129" i="2" s="1"/>
  <c r="AA129" i="2" s="1"/>
  <c r="AB129" i="2" s="1"/>
  <c r="AC129" i="2" s="1"/>
  <c r="AD129" i="2" s="1"/>
  <c r="AE129" i="2" s="1"/>
  <c r="AF129" i="2" s="1"/>
  <c r="AG129" i="2" s="1"/>
  <c r="AH129" i="2" s="1"/>
  <c r="AI129" i="2" s="1"/>
  <c r="AJ129" i="2" s="1"/>
  <c r="AK129" i="2" s="1"/>
  <c r="AL129" i="2" s="1"/>
  <c r="AM129" i="2" s="1"/>
  <c r="AN129" i="2" s="1"/>
  <c r="AO129" i="2" s="1"/>
  <c r="AP129" i="2" s="1"/>
  <c r="AQ129" i="2" s="1"/>
  <c r="AR129" i="2" s="1"/>
  <c r="AS129" i="2" s="1"/>
  <c r="AT129" i="2" s="1"/>
  <c r="AU129" i="2" s="1"/>
  <c r="AV129" i="2" s="1"/>
  <c r="AW129" i="2" s="1"/>
  <c r="AX129" i="2" s="1"/>
  <c r="AY129" i="2" s="1"/>
  <c r="AZ129" i="2" s="1"/>
  <c r="BA129" i="2" s="1"/>
  <c r="BB129" i="2" s="1"/>
  <c r="BC129" i="2" s="1"/>
  <c r="BD129" i="2" s="1"/>
  <c r="BE129" i="2" s="1"/>
  <c r="BF129" i="2" s="1"/>
  <c r="BG129" i="2" s="1"/>
  <c r="P9" i="14" l="1"/>
  <c r="X9" i="17"/>
  <c r="C10" i="8"/>
  <c r="Q9" i="14" l="1"/>
  <c r="Y9" i="17"/>
  <c r="H13" i="2"/>
  <c r="B10" i="2" s="1"/>
  <c r="R9" i="14" l="1"/>
  <c r="Z9" i="17"/>
  <c r="I96" i="2"/>
  <c r="I94" i="2"/>
  <c r="I92" i="2"/>
  <c r="I90" i="2"/>
  <c r="I88" i="2"/>
  <c r="I86" i="2"/>
  <c r="I84" i="2"/>
  <c r="I82" i="2"/>
  <c r="I80" i="2"/>
  <c r="I78" i="2"/>
  <c r="B75" i="2" l="1"/>
  <c r="S9" i="14"/>
  <c r="AA9" i="17"/>
  <c r="T9" i="14" l="1"/>
  <c r="AB9" i="17"/>
  <c r="U9" i="14" l="1"/>
  <c r="AC9" i="17"/>
  <c r="N24" i="10"/>
  <c r="F15" i="8"/>
  <c r="V9" i="14" l="1"/>
  <c r="AD9" i="17"/>
  <c r="W9" i="14" l="1"/>
  <c r="AE9" i="17"/>
  <c r="X9" i="14" l="1"/>
  <c r="AF9" i="17"/>
  <c r="Y9" i="14" l="1"/>
  <c r="AG9" i="17"/>
  <c r="Z9" i="14" l="1"/>
  <c r="AH9" i="17"/>
  <c r="J36" i="2"/>
  <c r="K36" i="2" s="1"/>
  <c r="L36" i="2" s="1"/>
  <c r="M36" i="2" s="1"/>
  <c r="N36" i="2" s="1"/>
  <c r="O36" i="2" s="1"/>
  <c r="P36" i="2" s="1"/>
  <c r="Q36" i="2" s="1"/>
  <c r="R36" i="2" s="1"/>
  <c r="S36" i="2" s="1"/>
  <c r="T36" i="2" s="1"/>
  <c r="U36" i="2" s="1"/>
  <c r="V36" i="2" s="1"/>
  <c r="W36" i="2" s="1"/>
  <c r="X36" i="2" s="1"/>
  <c r="Y36" i="2" s="1"/>
  <c r="Z36" i="2" s="1"/>
  <c r="AA36" i="2" s="1"/>
  <c r="AB36" i="2" s="1"/>
  <c r="AC36" i="2" s="1"/>
  <c r="AD36" i="2" s="1"/>
  <c r="AE36" i="2" s="1"/>
  <c r="AF36" i="2" s="1"/>
  <c r="AG36" i="2" s="1"/>
  <c r="AH36" i="2" s="1"/>
  <c r="AI36" i="2" s="1"/>
  <c r="AJ36" i="2" s="1"/>
  <c r="AK36" i="2" s="1"/>
  <c r="AL36" i="2" s="1"/>
  <c r="AM36" i="2" s="1"/>
  <c r="AN36" i="2" s="1"/>
  <c r="AO36" i="2" s="1"/>
  <c r="AP36" i="2" s="1"/>
  <c r="AQ36" i="2" s="1"/>
  <c r="AR36" i="2" s="1"/>
  <c r="AS36" i="2" s="1"/>
  <c r="AT36" i="2" s="1"/>
  <c r="AU36" i="2" s="1"/>
  <c r="AV36" i="2" s="1"/>
  <c r="AW36" i="2" s="1"/>
  <c r="AX36" i="2" s="1"/>
  <c r="AY36" i="2" s="1"/>
  <c r="AZ36" i="2" s="1"/>
  <c r="BA36" i="2" s="1"/>
  <c r="BB36" i="2" s="1"/>
  <c r="BC36" i="2" s="1"/>
  <c r="BD36" i="2" s="1"/>
  <c r="BE36" i="2" s="1"/>
  <c r="BF36" i="2" s="1"/>
  <c r="BG36" i="2" s="1"/>
  <c r="AA9" i="14" l="1"/>
  <c r="AI9" i="17"/>
  <c r="H27" i="10"/>
  <c r="AB9" i="14" l="1"/>
  <c r="AJ9" i="17"/>
  <c r="AC9" i="14" l="1"/>
  <c r="AK9" i="17"/>
  <c r="G14" i="2"/>
  <c r="AD9" i="14" l="1"/>
  <c r="AL9" i="17"/>
  <c r="AE9" i="14" l="1"/>
  <c r="AM9" i="17"/>
  <c r="AF9" i="14" l="1"/>
  <c r="AN9" i="17"/>
  <c r="AG9" i="14" l="1"/>
  <c r="AO9" i="17"/>
  <c r="AH9" i="14" l="1"/>
  <c r="AP9" i="17"/>
  <c r="J114" i="2"/>
  <c r="J122" i="2" s="1"/>
  <c r="J77" i="2"/>
  <c r="J109" i="2" s="1"/>
  <c r="J49" i="2"/>
  <c r="J21" i="2"/>
  <c r="J71" i="2" l="1"/>
  <c r="E15" i="14" s="1"/>
  <c r="J33" i="2"/>
  <c r="E11" i="17" s="1"/>
  <c r="E13" i="14"/>
  <c r="AI9" i="14"/>
  <c r="J117" i="2"/>
  <c r="E12" i="14" s="1"/>
  <c r="AQ9" i="17"/>
  <c r="K114" i="2"/>
  <c r="K122" i="2" s="1"/>
  <c r="F13" i="14" s="1"/>
  <c r="K77" i="2"/>
  <c r="K109" i="2" s="1"/>
  <c r="K21" i="2"/>
  <c r="K33" i="2" s="1"/>
  <c r="K49" i="2"/>
  <c r="D42" i="2"/>
  <c r="C13" i="14"/>
  <c r="K71" i="2" l="1"/>
  <c r="F15" i="14" s="1"/>
  <c r="E36" i="17"/>
  <c r="E11" i="14"/>
  <c r="J127" i="2"/>
  <c r="E37" i="17" s="1"/>
  <c r="E15" i="17"/>
  <c r="E28" i="17" s="1"/>
  <c r="E17" i="14"/>
  <c r="F17" i="14"/>
  <c r="F30" i="14" s="1"/>
  <c r="G17" i="14"/>
  <c r="H17" i="14"/>
  <c r="I17" i="14"/>
  <c r="J17" i="14"/>
  <c r="K17" i="14"/>
  <c r="L17" i="14"/>
  <c r="M17" i="14"/>
  <c r="N17" i="14"/>
  <c r="O17" i="14"/>
  <c r="P17" i="14"/>
  <c r="Q17" i="14"/>
  <c r="Q30" i="14" s="1"/>
  <c r="R17" i="14"/>
  <c r="R30" i="14" s="1"/>
  <c r="S17" i="14"/>
  <c r="T17" i="14"/>
  <c r="U17" i="14"/>
  <c r="V17" i="14"/>
  <c r="V30" i="14" s="1"/>
  <c r="W17" i="14"/>
  <c r="X17" i="14"/>
  <c r="Y17" i="14"/>
  <c r="Y30" i="14" s="1"/>
  <c r="Z17" i="14"/>
  <c r="Z30" i="14" s="1"/>
  <c r="AA17" i="14"/>
  <c r="AB17" i="14"/>
  <c r="AB30" i="14" s="1"/>
  <c r="AC17" i="14"/>
  <c r="AD17" i="14"/>
  <c r="AD30" i="14" s="1"/>
  <c r="AE17" i="14"/>
  <c r="AF17" i="14"/>
  <c r="AG17" i="14"/>
  <c r="AG30" i="14" s="1"/>
  <c r="E14" i="17"/>
  <c r="E27" i="17" s="1"/>
  <c r="E42" i="17"/>
  <c r="E16" i="14"/>
  <c r="AH17" i="14"/>
  <c r="AH30" i="14" s="1"/>
  <c r="AJ9" i="14"/>
  <c r="AI17" i="14"/>
  <c r="E24" i="17"/>
  <c r="AP15" i="17"/>
  <c r="AP28" i="17" s="1"/>
  <c r="K117" i="2"/>
  <c r="K127" i="2" s="1"/>
  <c r="F15" i="17"/>
  <c r="F28" i="17" s="1"/>
  <c r="G15" i="17"/>
  <c r="G28" i="17" s="1"/>
  <c r="H15" i="17"/>
  <c r="H28" i="17" s="1"/>
  <c r="I15" i="17"/>
  <c r="I28" i="17" s="1"/>
  <c r="J15" i="17"/>
  <c r="J28" i="17" s="1"/>
  <c r="K15" i="17"/>
  <c r="K28" i="17" s="1"/>
  <c r="L15" i="17"/>
  <c r="L28" i="17" s="1"/>
  <c r="M15" i="17"/>
  <c r="M28" i="17" s="1"/>
  <c r="N15" i="17"/>
  <c r="N28" i="17" s="1"/>
  <c r="O15" i="17"/>
  <c r="O28" i="17" s="1"/>
  <c r="P15" i="17"/>
  <c r="P28" i="17" s="1"/>
  <c r="Q15" i="17"/>
  <c r="Q28" i="17" s="1"/>
  <c r="R15" i="17"/>
  <c r="R28" i="17" s="1"/>
  <c r="S15" i="17"/>
  <c r="S28" i="17" s="1"/>
  <c r="T15" i="17"/>
  <c r="T28" i="17" s="1"/>
  <c r="U15" i="17"/>
  <c r="U28" i="17" s="1"/>
  <c r="V15" i="17"/>
  <c r="V28" i="17" s="1"/>
  <c r="W15" i="17"/>
  <c r="W28" i="17" s="1"/>
  <c r="X15" i="17"/>
  <c r="X28" i="17" s="1"/>
  <c r="Y15" i="17"/>
  <c r="Y28" i="17" s="1"/>
  <c r="Z15" i="17"/>
  <c r="Z28" i="17" s="1"/>
  <c r="AA15" i="17"/>
  <c r="AA28" i="17" s="1"/>
  <c r="AB15" i="17"/>
  <c r="AB28" i="17" s="1"/>
  <c r="AC15" i="17"/>
  <c r="AC28" i="17" s="1"/>
  <c r="AD15" i="17"/>
  <c r="AD28" i="17" s="1"/>
  <c r="AE15" i="17"/>
  <c r="AE28" i="17" s="1"/>
  <c r="AF15" i="17"/>
  <c r="AF28" i="17" s="1"/>
  <c r="AG15" i="17"/>
  <c r="AG28" i="17" s="1"/>
  <c r="AH15" i="17"/>
  <c r="AH28" i="17" s="1"/>
  <c r="AI15" i="17"/>
  <c r="AI28" i="17" s="1"/>
  <c r="AJ15" i="17"/>
  <c r="AJ28" i="17" s="1"/>
  <c r="AK15" i="17"/>
  <c r="AK28" i="17" s="1"/>
  <c r="AL15" i="17"/>
  <c r="AL28" i="17" s="1"/>
  <c r="AM15" i="17"/>
  <c r="AM28" i="17" s="1"/>
  <c r="AN15" i="17"/>
  <c r="AN28" i="17" s="1"/>
  <c r="AO15" i="17"/>
  <c r="AO28" i="17" s="1"/>
  <c r="E23" i="17"/>
  <c r="E40" i="17"/>
  <c r="E13" i="17"/>
  <c r="AQ15" i="17"/>
  <c r="AQ28" i="17" s="1"/>
  <c r="AR9" i="17"/>
  <c r="L114" i="2"/>
  <c r="L122" i="2" s="1"/>
  <c r="L77" i="2"/>
  <c r="L109" i="2" s="1"/>
  <c r="J115" i="2"/>
  <c r="L21" i="2"/>
  <c r="F11" i="14"/>
  <c r="L49" i="2"/>
  <c r="L71" i="2" l="1"/>
  <c r="G15" i="14" s="1"/>
  <c r="G13" i="14"/>
  <c r="M21" i="2"/>
  <c r="M33" i="2" s="1"/>
  <c r="L33" i="2"/>
  <c r="G11" i="14" s="1"/>
  <c r="F16" i="14"/>
  <c r="F14" i="17"/>
  <c r="F27" i="17" s="1"/>
  <c r="F42" i="17"/>
  <c r="F37" i="17"/>
  <c r="F12" i="14"/>
  <c r="AK9" i="14"/>
  <c r="AJ17" i="14"/>
  <c r="AJ30" i="14" s="1"/>
  <c r="X30" i="14"/>
  <c r="N30" i="14"/>
  <c r="L30" i="14"/>
  <c r="J30" i="14"/>
  <c r="H30" i="14"/>
  <c r="E45" i="17"/>
  <c r="E46" i="17" s="1"/>
  <c r="AE30" i="14"/>
  <c r="O30" i="14"/>
  <c r="L117" i="2"/>
  <c r="L127" i="2" s="1"/>
  <c r="F24" i="17"/>
  <c r="AI30" i="14"/>
  <c r="AF30" i="14"/>
  <c r="T30" i="14"/>
  <c r="P30" i="14"/>
  <c r="W30" i="14"/>
  <c r="G30" i="14"/>
  <c r="I30" i="14"/>
  <c r="AC30" i="14"/>
  <c r="U30" i="14"/>
  <c r="M30" i="14"/>
  <c r="F11" i="17"/>
  <c r="F36" i="17"/>
  <c r="AA30" i="14"/>
  <c r="S30" i="14"/>
  <c r="K30" i="14"/>
  <c r="F40" i="17"/>
  <c r="F13" i="17"/>
  <c r="E26" i="17"/>
  <c r="E17" i="17"/>
  <c r="AS9" i="17"/>
  <c r="AR15" i="17"/>
  <c r="AR28" i="17" s="1"/>
  <c r="M114" i="2"/>
  <c r="M122" i="2" s="1"/>
  <c r="H13" i="14" s="1"/>
  <c r="M77" i="2"/>
  <c r="M109" i="2" s="1"/>
  <c r="K115" i="2"/>
  <c r="H11" i="14"/>
  <c r="M49" i="2"/>
  <c r="C14" i="14"/>
  <c r="M71" i="2" l="1"/>
  <c r="H15" i="14" s="1"/>
  <c r="N21" i="2"/>
  <c r="N33" i="2" s="1"/>
  <c r="G16" i="14"/>
  <c r="G14" i="17"/>
  <c r="G27" i="17" s="1"/>
  <c r="G42" i="17"/>
  <c r="G37" i="17"/>
  <c r="G12" i="14"/>
  <c r="AL9" i="14"/>
  <c r="AK17" i="14"/>
  <c r="M117" i="2"/>
  <c r="M127" i="2" s="1"/>
  <c r="G24" i="17"/>
  <c r="H36" i="17"/>
  <c r="H11" i="17"/>
  <c r="H23" i="17" s="1"/>
  <c r="F23" i="17"/>
  <c r="G36" i="17"/>
  <c r="G11" i="17"/>
  <c r="G40" i="17"/>
  <c r="G13" i="17"/>
  <c r="F26" i="17"/>
  <c r="F17" i="17"/>
  <c r="E30" i="17"/>
  <c r="F45" i="17"/>
  <c r="F46" i="17" s="1"/>
  <c r="AS15" i="17"/>
  <c r="AS28" i="17" s="1"/>
  <c r="AT9" i="17"/>
  <c r="E29" i="14"/>
  <c r="N114" i="2"/>
  <c r="N122" i="2" s="1"/>
  <c r="I13" i="14" s="1"/>
  <c r="N77" i="2"/>
  <c r="N109" i="2" s="1"/>
  <c r="M115" i="2"/>
  <c r="L115" i="2"/>
  <c r="I11" i="14"/>
  <c r="O21" i="2"/>
  <c r="O33" i="2" s="1"/>
  <c r="N49" i="2"/>
  <c r="N71" i="2" l="1"/>
  <c r="I15" i="14" s="1"/>
  <c r="H16" i="14"/>
  <c r="H14" i="17"/>
  <c r="H27" i="17" s="1"/>
  <c r="H42" i="17"/>
  <c r="H37" i="17"/>
  <c r="H12" i="14"/>
  <c r="AM9" i="14"/>
  <c r="AL17" i="14"/>
  <c r="N117" i="2"/>
  <c r="N127" i="2" s="1"/>
  <c r="H24" i="17"/>
  <c r="I11" i="17"/>
  <c r="I36" i="17"/>
  <c r="G23" i="17"/>
  <c r="H40" i="17"/>
  <c r="H13" i="17"/>
  <c r="G26" i="17"/>
  <c r="G17" i="17"/>
  <c r="F30" i="17"/>
  <c r="G45" i="17"/>
  <c r="G46" i="17" s="1"/>
  <c r="AU9" i="17"/>
  <c r="AT15" i="17"/>
  <c r="AT28" i="17" s="1"/>
  <c r="E30" i="14"/>
  <c r="F29" i="14"/>
  <c r="E28" i="14"/>
  <c r="E19" i="14"/>
  <c r="O114" i="2"/>
  <c r="O122" i="2" s="1"/>
  <c r="J13" i="14" s="1"/>
  <c r="O77" i="2"/>
  <c r="O109" i="2" s="1"/>
  <c r="N115" i="2"/>
  <c r="J11" i="14"/>
  <c r="P21" i="2"/>
  <c r="P33" i="2" s="1"/>
  <c r="O49" i="2"/>
  <c r="C20" i="14"/>
  <c r="C19" i="14"/>
  <c r="O71" i="2" l="1"/>
  <c r="J15" i="14" s="1"/>
  <c r="I16" i="14"/>
  <c r="I42" i="17"/>
  <c r="I14" i="17"/>
  <c r="I27" i="17" s="1"/>
  <c r="I37" i="17"/>
  <c r="I12" i="14"/>
  <c r="AN9" i="14"/>
  <c r="AM17" i="14"/>
  <c r="O117" i="2"/>
  <c r="O127" i="2" s="1"/>
  <c r="I24" i="17"/>
  <c r="J36" i="17"/>
  <c r="J11" i="17"/>
  <c r="I23" i="17"/>
  <c r="G30" i="17"/>
  <c r="H45" i="17"/>
  <c r="H46" i="17" s="1"/>
  <c r="I40" i="17"/>
  <c r="I13" i="17"/>
  <c r="H26" i="17"/>
  <c r="H17" i="17"/>
  <c r="AU15" i="17"/>
  <c r="AU28" i="17" s="1"/>
  <c r="AV9" i="17"/>
  <c r="AK30" i="14"/>
  <c r="F19" i="14"/>
  <c r="E32" i="14"/>
  <c r="F28" i="14"/>
  <c r="G29" i="14"/>
  <c r="P114" i="2"/>
  <c r="P122" i="2" s="1"/>
  <c r="P77" i="2"/>
  <c r="P109" i="2" s="1"/>
  <c r="O115" i="2"/>
  <c r="K11" i="14"/>
  <c r="Q21" i="2"/>
  <c r="Q33" i="2" s="1"/>
  <c r="P49" i="2"/>
  <c r="K13" i="14" l="1"/>
  <c r="P71" i="2"/>
  <c r="K15" i="14" s="1"/>
  <c r="J16" i="14"/>
  <c r="J42" i="17"/>
  <c r="J14" i="17"/>
  <c r="J27" i="17" s="1"/>
  <c r="J37" i="17"/>
  <c r="J12" i="14"/>
  <c r="AO9" i="14"/>
  <c r="AN17" i="14"/>
  <c r="J24" i="17"/>
  <c r="P117" i="2"/>
  <c r="K12" i="14" s="1"/>
  <c r="J23" i="17"/>
  <c r="K36" i="17"/>
  <c r="K11" i="17"/>
  <c r="J40" i="17"/>
  <c r="J13" i="17"/>
  <c r="H30" i="17"/>
  <c r="I26" i="17"/>
  <c r="I17" i="17"/>
  <c r="I45" i="17"/>
  <c r="I46" i="17" s="1"/>
  <c r="AW9" i="17"/>
  <c r="AV15" i="17"/>
  <c r="AV28" i="17" s="1"/>
  <c r="AL30" i="14"/>
  <c r="H19" i="14"/>
  <c r="F32" i="14"/>
  <c r="G19" i="14"/>
  <c r="H29" i="14"/>
  <c r="G28" i="14"/>
  <c r="Q114" i="2"/>
  <c r="Q122" i="2" s="1"/>
  <c r="L13" i="14" s="1"/>
  <c r="Q77" i="2"/>
  <c r="Q109" i="2" s="1"/>
  <c r="P115" i="2"/>
  <c r="L11" i="14"/>
  <c r="R21" i="2"/>
  <c r="R33" i="2" s="1"/>
  <c r="Q49" i="2"/>
  <c r="Q71" i="2" l="1"/>
  <c r="L15" i="14" s="1"/>
  <c r="P127" i="2"/>
  <c r="K16" i="14"/>
  <c r="K42" i="17"/>
  <c r="K14" i="17"/>
  <c r="K27" i="17" s="1"/>
  <c r="AP9" i="14"/>
  <c r="AO17" i="14"/>
  <c r="Q117" i="2"/>
  <c r="Q127" i="2" s="1"/>
  <c r="K24" i="17"/>
  <c r="L36" i="17"/>
  <c r="L11" i="17"/>
  <c r="K23" i="17"/>
  <c r="J26" i="17"/>
  <c r="J17" i="17"/>
  <c r="K40" i="17"/>
  <c r="K13" i="17"/>
  <c r="I30" i="17"/>
  <c r="J45" i="17"/>
  <c r="J46" i="17" s="1"/>
  <c r="AW15" i="17"/>
  <c r="AW28" i="17" s="1"/>
  <c r="AX9" i="17"/>
  <c r="AM30" i="14"/>
  <c r="I29" i="14"/>
  <c r="G32" i="14"/>
  <c r="H28" i="14"/>
  <c r="R114" i="2"/>
  <c r="R122" i="2" s="1"/>
  <c r="M13" i="14" s="1"/>
  <c r="R77" i="2"/>
  <c r="R109" i="2" s="1"/>
  <c r="Q115" i="2"/>
  <c r="M11" i="14"/>
  <c r="S21" i="2"/>
  <c r="S33" i="2" s="1"/>
  <c r="R49" i="2"/>
  <c r="R71" i="2" l="1"/>
  <c r="M15" i="14" s="1"/>
  <c r="L37" i="17"/>
  <c r="L12" i="14"/>
  <c r="L42" i="17"/>
  <c r="L16" i="14"/>
  <c r="L14" i="17"/>
  <c r="L27" i="17" s="1"/>
  <c r="AQ9" i="14"/>
  <c r="AP17" i="14"/>
  <c r="K37" i="17"/>
  <c r="K45" i="17" s="1"/>
  <c r="K46" i="17" s="1"/>
  <c r="R117" i="2"/>
  <c r="M12" i="14" s="1"/>
  <c r="L24" i="17"/>
  <c r="L23" i="17"/>
  <c r="M11" i="17"/>
  <c r="M36" i="17"/>
  <c r="K26" i="17"/>
  <c r="K17" i="17"/>
  <c r="L40" i="17"/>
  <c r="L13" i="17"/>
  <c r="J30" i="17"/>
  <c r="AY9" i="17"/>
  <c r="AX15" i="17"/>
  <c r="AX28" i="17" s="1"/>
  <c r="AN30" i="14"/>
  <c r="J29" i="14"/>
  <c r="H32" i="14"/>
  <c r="I28" i="14"/>
  <c r="I19" i="14"/>
  <c r="S114" i="2"/>
  <c r="S122" i="2" s="1"/>
  <c r="N13" i="14" s="1"/>
  <c r="S77" i="2"/>
  <c r="S109" i="2" s="1"/>
  <c r="R115" i="2"/>
  <c r="N11" i="14"/>
  <c r="T21" i="2"/>
  <c r="T33" i="2" s="1"/>
  <c r="S49" i="2"/>
  <c r="S71" i="2" l="1"/>
  <c r="N15" i="14" s="1"/>
  <c r="R127" i="2"/>
  <c r="M16" i="14"/>
  <c r="M42" i="17"/>
  <c r="M14" i="17"/>
  <c r="M27" i="17" s="1"/>
  <c r="AR9" i="14"/>
  <c r="AQ17" i="14"/>
  <c r="M24" i="17"/>
  <c r="S117" i="2"/>
  <c r="N12" i="14" s="1"/>
  <c r="N11" i="17"/>
  <c r="N36" i="17"/>
  <c r="M23" i="17"/>
  <c r="M40" i="17"/>
  <c r="M13" i="17"/>
  <c r="L45" i="17"/>
  <c r="L46" i="17" s="1"/>
  <c r="K30" i="17"/>
  <c r="L26" i="17"/>
  <c r="L17" i="17"/>
  <c r="AY15" i="17"/>
  <c r="AY28" i="17" s="1"/>
  <c r="AZ9" i="17"/>
  <c r="AO30" i="14"/>
  <c r="I32" i="14"/>
  <c r="K29" i="14"/>
  <c r="J28" i="14"/>
  <c r="J19" i="14"/>
  <c r="T114" i="2"/>
  <c r="T122" i="2" s="1"/>
  <c r="O13" i="14" s="1"/>
  <c r="T77" i="2"/>
  <c r="T109" i="2" s="1"/>
  <c r="S115" i="2"/>
  <c r="O11" i="14"/>
  <c r="U21" i="2"/>
  <c r="U33" i="2" s="1"/>
  <c r="T49" i="2"/>
  <c r="T71" i="2" l="1"/>
  <c r="O15" i="14" s="1"/>
  <c r="S127" i="2"/>
  <c r="N16" i="14"/>
  <c r="N14" i="17"/>
  <c r="N27" i="17" s="1"/>
  <c r="N42" i="17"/>
  <c r="AS9" i="14"/>
  <c r="AR17" i="14"/>
  <c r="AR30" i="14" s="1"/>
  <c r="T117" i="2"/>
  <c r="O12" i="14" s="1"/>
  <c r="M37" i="17"/>
  <c r="M45" i="17" s="1"/>
  <c r="M46" i="17" s="1"/>
  <c r="N24" i="17"/>
  <c r="O36" i="17"/>
  <c r="O11" i="17"/>
  <c r="N23" i="17"/>
  <c r="N40" i="17"/>
  <c r="N13" i="17"/>
  <c r="L30" i="17"/>
  <c r="M26" i="17"/>
  <c r="M17" i="17"/>
  <c r="BA9" i="17"/>
  <c r="AZ15" i="17"/>
  <c r="AZ28" i="17" s="1"/>
  <c r="AP30" i="14"/>
  <c r="K28" i="14"/>
  <c r="J32" i="14"/>
  <c r="L29" i="14"/>
  <c r="K19" i="14"/>
  <c r="L19" i="14"/>
  <c r="U114" i="2"/>
  <c r="U122" i="2" s="1"/>
  <c r="P13" i="14" s="1"/>
  <c r="U77" i="2"/>
  <c r="U109" i="2" s="1"/>
  <c r="T115" i="2"/>
  <c r="P11" i="14"/>
  <c r="V21" i="2"/>
  <c r="V33" i="2" s="1"/>
  <c r="U49" i="2"/>
  <c r="C17" i="14"/>
  <c r="U71" i="2" l="1"/>
  <c r="P15" i="14" s="1"/>
  <c r="T127" i="2"/>
  <c r="O16" i="14"/>
  <c r="O14" i="17"/>
  <c r="O27" i="17" s="1"/>
  <c r="O42" i="17"/>
  <c r="AT9" i="14"/>
  <c r="AS17" i="14"/>
  <c r="AS30" i="14" s="1"/>
  <c r="N37" i="17"/>
  <c r="N45" i="17" s="1"/>
  <c r="N46" i="17" s="1"/>
  <c r="O24" i="17"/>
  <c r="U117" i="2"/>
  <c r="P12" i="14" s="1"/>
  <c r="O23" i="17"/>
  <c r="P36" i="17"/>
  <c r="P11" i="17"/>
  <c r="O40" i="17"/>
  <c r="O13" i="17"/>
  <c r="N26" i="17"/>
  <c r="N17" i="17"/>
  <c r="M30" i="17"/>
  <c r="BA15" i="17"/>
  <c r="BA28" i="17" s="1"/>
  <c r="BB9" i="17"/>
  <c r="AQ30" i="14"/>
  <c r="M19" i="14"/>
  <c r="L28" i="14"/>
  <c r="M29" i="14"/>
  <c r="K32" i="14"/>
  <c r="V114" i="2"/>
  <c r="V122" i="2" s="1"/>
  <c r="Q13" i="14" s="1"/>
  <c r="V77" i="2"/>
  <c r="V109" i="2" s="1"/>
  <c r="U115" i="2"/>
  <c r="Q11" i="14"/>
  <c r="W21" i="2"/>
  <c r="W33" i="2" s="1"/>
  <c r="V49" i="2"/>
  <c r="C30" i="14"/>
  <c r="V71" i="2" l="1"/>
  <c r="Q15" i="14" s="1"/>
  <c r="U127" i="2"/>
  <c r="P42" i="17"/>
  <c r="P14" i="17"/>
  <c r="P27" i="17" s="1"/>
  <c r="P16" i="14"/>
  <c r="AU9" i="14"/>
  <c r="AT17" i="14"/>
  <c r="AT30" i="14" s="1"/>
  <c r="V117" i="2"/>
  <c r="V127" i="2" s="1"/>
  <c r="BB15" i="17"/>
  <c r="BB28" i="17" s="1"/>
  <c r="O37" i="17"/>
  <c r="O45" i="17" s="1"/>
  <c r="O46" i="17" s="1"/>
  <c r="P24" i="17"/>
  <c r="Q11" i="17"/>
  <c r="Q36" i="17"/>
  <c r="P23" i="17"/>
  <c r="P40" i="17"/>
  <c r="P13" i="17"/>
  <c r="N30" i="17"/>
  <c r="O26" i="17"/>
  <c r="O17" i="17"/>
  <c r="N29" i="14"/>
  <c r="M28" i="14"/>
  <c r="L32" i="14"/>
  <c r="W114" i="2"/>
  <c r="W122" i="2" s="1"/>
  <c r="R13" i="14" s="1"/>
  <c r="W77" i="2"/>
  <c r="W109" i="2" s="1"/>
  <c r="V115" i="2"/>
  <c r="R11" i="14"/>
  <c r="X21" i="2"/>
  <c r="X33" i="2" s="1"/>
  <c r="W49" i="2"/>
  <c r="C15" i="17"/>
  <c r="C28" i="17"/>
  <c r="W71" i="2" l="1"/>
  <c r="R15" i="14" s="1"/>
  <c r="Q37" i="17"/>
  <c r="Q12" i="14"/>
  <c r="Q16" i="14"/>
  <c r="Q42" i="17"/>
  <c r="Q14" i="17"/>
  <c r="Q27" i="17" s="1"/>
  <c r="AV9" i="14"/>
  <c r="AU17" i="14"/>
  <c r="AU30" i="14" s="1"/>
  <c r="W117" i="2"/>
  <c r="W127" i="2" s="1"/>
  <c r="P37" i="17"/>
  <c r="P45" i="17" s="1"/>
  <c r="P46" i="17" s="1"/>
  <c r="Q24" i="17"/>
  <c r="R36" i="17"/>
  <c r="R11" i="17"/>
  <c r="Q23" i="17"/>
  <c r="Q40" i="17"/>
  <c r="Q13" i="17"/>
  <c r="O30" i="17"/>
  <c r="P26" i="17"/>
  <c r="P17" i="17"/>
  <c r="O29" i="14"/>
  <c r="N28" i="14"/>
  <c r="M32" i="14"/>
  <c r="N19" i="14"/>
  <c r="X114" i="2"/>
  <c r="X122" i="2" s="1"/>
  <c r="S13" i="14" s="1"/>
  <c r="X77" i="2"/>
  <c r="X109" i="2" s="1"/>
  <c r="W115" i="2"/>
  <c r="S11" i="14"/>
  <c r="Y21" i="2"/>
  <c r="Y33" i="2" s="1"/>
  <c r="X49" i="2"/>
  <c r="X71" i="2" l="1"/>
  <c r="S15" i="14" s="1"/>
  <c r="R42" i="17"/>
  <c r="R16" i="14"/>
  <c r="R14" i="17"/>
  <c r="R27" i="17" s="1"/>
  <c r="R37" i="17"/>
  <c r="R12" i="14"/>
  <c r="AW9" i="14"/>
  <c r="AV17" i="14"/>
  <c r="AV30" i="14" s="1"/>
  <c r="R24" i="17"/>
  <c r="X117" i="2"/>
  <c r="X127" i="2" s="1"/>
  <c r="S36" i="17"/>
  <c r="S11" i="17"/>
  <c r="R23" i="17"/>
  <c r="R40" i="17"/>
  <c r="R13" i="17"/>
  <c r="Q45" i="17"/>
  <c r="Q46" i="17" s="1"/>
  <c r="P30" i="17"/>
  <c r="Q26" i="17"/>
  <c r="Q17" i="17"/>
  <c r="O28" i="14"/>
  <c r="P29" i="14"/>
  <c r="P19" i="14"/>
  <c r="O19" i="14"/>
  <c r="N32" i="14"/>
  <c r="Y114" i="2"/>
  <c r="Y122" i="2" s="1"/>
  <c r="T13" i="14" s="1"/>
  <c r="Y77" i="2"/>
  <c r="Y109" i="2" s="1"/>
  <c r="X115" i="2"/>
  <c r="T11" i="14"/>
  <c r="Z21" i="2"/>
  <c r="Z33" i="2" s="1"/>
  <c r="Y49" i="2"/>
  <c r="Y71" i="2" l="1"/>
  <c r="T15" i="14" s="1"/>
  <c r="S42" i="17"/>
  <c r="S16" i="14"/>
  <c r="S14" i="17"/>
  <c r="S27" i="17" s="1"/>
  <c r="S37" i="17"/>
  <c r="S12" i="14"/>
  <c r="AX9" i="14"/>
  <c r="AW17" i="14"/>
  <c r="AW30" i="14" s="1"/>
  <c r="Y117" i="2"/>
  <c r="T12" i="14" s="1"/>
  <c r="S24" i="17"/>
  <c r="T36" i="17"/>
  <c r="T11" i="17"/>
  <c r="S23" i="17"/>
  <c r="R45" i="17"/>
  <c r="R46" i="17" s="1"/>
  <c r="S40" i="17"/>
  <c r="S13" i="17"/>
  <c r="Q30" i="17"/>
  <c r="R26" i="17"/>
  <c r="R17" i="17"/>
  <c r="Q29" i="14"/>
  <c r="Q19" i="14"/>
  <c r="P28" i="14"/>
  <c r="O32" i="14"/>
  <c r="Z114" i="2"/>
  <c r="Z77" i="2"/>
  <c r="Z109" i="2" s="1"/>
  <c r="Y115" i="2"/>
  <c r="U11" i="14"/>
  <c r="AA21" i="2"/>
  <c r="AA33" i="2" s="1"/>
  <c r="Z49" i="2"/>
  <c r="Z71" i="2" l="1"/>
  <c r="U15" i="14" s="1"/>
  <c r="Z127" i="2"/>
  <c r="Z122" i="2"/>
  <c r="U13" i="14" s="1"/>
  <c r="Y127" i="2"/>
  <c r="T42" i="17"/>
  <c r="T16" i="14"/>
  <c r="T14" i="17"/>
  <c r="T27" i="17" s="1"/>
  <c r="AY9" i="14"/>
  <c r="AX17" i="14"/>
  <c r="AX30" i="14" s="1"/>
  <c r="Z117" i="2"/>
  <c r="T24" i="17"/>
  <c r="T23" i="17"/>
  <c r="U11" i="17"/>
  <c r="U36" i="17"/>
  <c r="T40" i="17"/>
  <c r="T13" i="17"/>
  <c r="S26" i="17"/>
  <c r="S17" i="17"/>
  <c r="R30" i="17"/>
  <c r="S45" i="17"/>
  <c r="S46" i="17" s="1"/>
  <c r="R29" i="14"/>
  <c r="P32" i="14"/>
  <c r="Q28" i="14"/>
  <c r="R19" i="14"/>
  <c r="AA114" i="2"/>
  <c r="AA77" i="2"/>
  <c r="AA109" i="2" s="1"/>
  <c r="Z115" i="2"/>
  <c r="V11" i="14"/>
  <c r="AB21" i="2"/>
  <c r="AB33" i="2" s="1"/>
  <c r="AA49" i="2"/>
  <c r="AA71" i="2" l="1"/>
  <c r="V15" i="14" s="1"/>
  <c r="AA127" i="2"/>
  <c r="AA122" i="2"/>
  <c r="V13" i="14" s="1"/>
  <c r="U16" i="14"/>
  <c r="U42" i="17"/>
  <c r="U14" i="17"/>
  <c r="U27" i="17" s="1"/>
  <c r="U37" i="17"/>
  <c r="U12" i="14"/>
  <c r="AZ9" i="14"/>
  <c r="AY17" i="14"/>
  <c r="AY30" i="14" s="1"/>
  <c r="U24" i="17"/>
  <c r="AA117" i="2"/>
  <c r="V12" i="14" s="1"/>
  <c r="T37" i="17"/>
  <c r="T45" i="17" s="1"/>
  <c r="T46" i="17" s="1"/>
  <c r="V36" i="17"/>
  <c r="V11" i="17"/>
  <c r="U23" i="17"/>
  <c r="U40" i="17"/>
  <c r="U13" i="17"/>
  <c r="S30" i="17"/>
  <c r="T26" i="17"/>
  <c r="T17" i="17"/>
  <c r="Q32" i="14"/>
  <c r="R28" i="14"/>
  <c r="S29" i="14"/>
  <c r="AB114" i="2"/>
  <c r="AB77" i="2"/>
  <c r="AB109" i="2" s="1"/>
  <c r="AA115" i="2"/>
  <c r="W11" i="14"/>
  <c r="AC21" i="2"/>
  <c r="AC33" i="2" s="1"/>
  <c r="AB49" i="2"/>
  <c r="AB71" i="2" l="1"/>
  <c r="W15" i="14" s="1"/>
  <c r="AB127" i="2"/>
  <c r="AB122" i="2"/>
  <c r="W13" i="14" s="1"/>
  <c r="V16" i="14"/>
  <c r="V14" i="17"/>
  <c r="V27" i="17" s="1"/>
  <c r="V42" i="17"/>
  <c r="BA9" i="14"/>
  <c r="AZ17" i="14"/>
  <c r="AZ30" i="14" s="1"/>
  <c r="AB117" i="2"/>
  <c r="W12" i="14" s="1"/>
  <c r="V24" i="17"/>
  <c r="W36" i="17"/>
  <c r="W11" i="17"/>
  <c r="V23" i="17"/>
  <c r="V40" i="17"/>
  <c r="V13" i="17"/>
  <c r="U45" i="17"/>
  <c r="U46" i="17" s="1"/>
  <c r="T30" i="17"/>
  <c r="U26" i="17"/>
  <c r="U17" i="17"/>
  <c r="S28" i="14"/>
  <c r="T29" i="14"/>
  <c r="R32" i="14"/>
  <c r="T19" i="14"/>
  <c r="S19" i="14"/>
  <c r="AC114" i="2"/>
  <c r="AC77" i="2"/>
  <c r="AC109" i="2" s="1"/>
  <c r="AB115" i="2"/>
  <c r="X11" i="14"/>
  <c r="AD21" i="2"/>
  <c r="AD33" i="2" s="1"/>
  <c r="AC49" i="2"/>
  <c r="AC71" i="2" l="1"/>
  <c r="X15" i="14" s="1"/>
  <c r="AC127" i="2"/>
  <c r="AC122" i="2"/>
  <c r="X13" i="14" s="1"/>
  <c r="W37" i="17"/>
  <c r="W16" i="14"/>
  <c r="W14" i="17"/>
  <c r="W27" i="17" s="1"/>
  <c r="W42" i="17"/>
  <c r="BB9" i="14"/>
  <c r="BB17" i="14" s="1"/>
  <c r="BA17" i="14"/>
  <c r="BA30" i="14" s="1"/>
  <c r="AC117" i="2"/>
  <c r="V37" i="17"/>
  <c r="V45" i="17" s="1"/>
  <c r="V46" i="17" s="1"/>
  <c r="W24" i="17"/>
  <c r="W23" i="17"/>
  <c r="X36" i="17"/>
  <c r="X11" i="17"/>
  <c r="W40" i="17"/>
  <c r="W13" i="17"/>
  <c r="U30" i="17"/>
  <c r="V26" i="17"/>
  <c r="V17" i="17"/>
  <c r="T28" i="14"/>
  <c r="U29" i="14"/>
  <c r="S32" i="14"/>
  <c r="AD114" i="2"/>
  <c r="AD77" i="2"/>
  <c r="AD109" i="2" s="1"/>
  <c r="AC115" i="2"/>
  <c r="Y11" i="14"/>
  <c r="AE21" i="2"/>
  <c r="AE33" i="2" s="1"/>
  <c r="AD49" i="2"/>
  <c r="AD71" i="2" l="1"/>
  <c r="Y15" i="14" s="1"/>
  <c r="AD127" i="2"/>
  <c r="AD122" i="2"/>
  <c r="Y13" i="14" s="1"/>
  <c r="X14" i="17"/>
  <c r="X27" i="17" s="1"/>
  <c r="X16" i="14"/>
  <c r="X42" i="17"/>
  <c r="X37" i="17"/>
  <c r="X12" i="14"/>
  <c r="AD117" i="2"/>
  <c r="Y12" i="14" s="1"/>
  <c r="BB30" i="14"/>
  <c r="X24" i="17"/>
  <c r="Y11" i="17"/>
  <c r="Y36" i="17"/>
  <c r="X23" i="17"/>
  <c r="W45" i="17"/>
  <c r="W46" i="17" s="1"/>
  <c r="X40" i="17"/>
  <c r="X13" i="17"/>
  <c r="V30" i="17"/>
  <c r="W26" i="17"/>
  <c r="W17" i="17"/>
  <c r="V29" i="14"/>
  <c r="T32" i="14"/>
  <c r="U28" i="14"/>
  <c r="U19" i="14"/>
  <c r="AE114" i="2"/>
  <c r="AE77" i="2"/>
  <c r="AE109" i="2" s="1"/>
  <c r="AD115" i="2"/>
  <c r="Z11" i="14"/>
  <c r="AF21" i="2"/>
  <c r="AF33" i="2" s="1"/>
  <c r="AE49" i="2"/>
  <c r="AE71" i="2" l="1"/>
  <c r="Z15" i="14" s="1"/>
  <c r="AE127" i="2"/>
  <c r="AE122" i="2"/>
  <c r="Z13" i="14" s="1"/>
  <c r="Y16" i="14"/>
  <c r="Y42" i="17"/>
  <c r="Y14" i="17"/>
  <c r="Y27" i="17" s="1"/>
  <c r="AE117" i="2"/>
  <c r="Z12" i="14" s="1"/>
  <c r="Y24" i="17"/>
  <c r="Z36" i="17"/>
  <c r="Z11" i="17"/>
  <c r="Y23" i="17"/>
  <c r="Y40" i="17"/>
  <c r="Y13" i="17"/>
  <c r="X26" i="17"/>
  <c r="X17" i="17"/>
  <c r="W30" i="17"/>
  <c r="X45" i="17"/>
  <c r="X46" i="17" s="1"/>
  <c r="U32" i="14"/>
  <c r="W19" i="14"/>
  <c r="W29" i="14"/>
  <c r="V28" i="14"/>
  <c r="V19" i="14"/>
  <c r="AF114" i="2"/>
  <c r="AF122" i="2" s="1"/>
  <c r="AA13" i="14" s="1"/>
  <c r="AF77" i="2"/>
  <c r="AF109" i="2" s="1"/>
  <c r="AE115" i="2"/>
  <c r="AA11" i="14"/>
  <c r="AG21" i="2"/>
  <c r="AG33" i="2" s="1"/>
  <c r="AF49" i="2"/>
  <c r="AA15" i="14" l="1"/>
  <c r="AF71" i="2"/>
  <c r="AG114" i="2"/>
  <c r="AF127" i="2"/>
  <c r="Z42" i="17"/>
  <c r="Z16" i="14"/>
  <c r="Z14" i="17"/>
  <c r="Z27" i="17" s="1"/>
  <c r="Z24" i="17"/>
  <c r="AF117" i="2"/>
  <c r="AA12" i="14" s="1"/>
  <c r="Y37" i="17"/>
  <c r="Y45" i="17" s="1"/>
  <c r="Y46" i="17" s="1"/>
  <c r="Z23" i="17"/>
  <c r="AA36" i="17"/>
  <c r="AA11" i="17"/>
  <c r="Y26" i="17"/>
  <c r="Y17" i="17"/>
  <c r="Z40" i="17"/>
  <c r="Z13" i="17"/>
  <c r="X30" i="17"/>
  <c r="X29" i="14"/>
  <c r="V32" i="14"/>
  <c r="W28" i="14"/>
  <c r="AG77" i="2"/>
  <c r="AG109" i="2" s="1"/>
  <c r="AF115" i="2"/>
  <c r="AB11" i="14"/>
  <c r="AH114" i="2"/>
  <c r="AH21" i="2"/>
  <c r="AH33" i="2" s="1"/>
  <c r="AG49" i="2"/>
  <c r="AH127" i="2" l="1"/>
  <c r="AH122" i="2"/>
  <c r="AC13" i="14" s="1"/>
  <c r="AG71" i="2"/>
  <c r="AB15" i="14" s="1"/>
  <c r="AG127" i="2"/>
  <c r="AG122" i="2"/>
  <c r="AB13" i="14" s="1"/>
  <c r="AA42" i="17"/>
  <c r="AA16" i="14"/>
  <c r="AA14" i="17"/>
  <c r="AA27" i="17" s="1"/>
  <c r="AA24" i="17"/>
  <c r="AG117" i="2"/>
  <c r="AB12" i="14" s="1"/>
  <c r="Z37" i="17"/>
  <c r="Z45" i="17" s="1"/>
  <c r="Z46" i="17" s="1"/>
  <c r="AB36" i="17"/>
  <c r="AB11" i="17"/>
  <c r="AA23" i="17"/>
  <c r="AA40" i="17"/>
  <c r="AA13" i="17"/>
  <c r="Z26" i="17"/>
  <c r="Z17" i="17"/>
  <c r="Y30" i="17"/>
  <c r="X28" i="14"/>
  <c r="X19" i="14"/>
  <c r="Y29" i="14"/>
  <c r="W32" i="14"/>
  <c r="AH77" i="2"/>
  <c r="AH109" i="2" s="1"/>
  <c r="AG115" i="2"/>
  <c r="AC11" i="14"/>
  <c r="AI114" i="2"/>
  <c r="AI21" i="2"/>
  <c r="AI33" i="2" s="1"/>
  <c r="AH49" i="2"/>
  <c r="AI127" i="2" l="1"/>
  <c r="AI122" i="2"/>
  <c r="AD13" i="14" s="1"/>
  <c r="AH71" i="2"/>
  <c r="AC15" i="14" s="1"/>
  <c r="AB42" i="17"/>
  <c r="AB14" i="17"/>
  <c r="AB27" i="17" s="1"/>
  <c r="AB16" i="14"/>
  <c r="AH117" i="2"/>
  <c r="AC12" i="14" s="1"/>
  <c r="AB24" i="17"/>
  <c r="AA37" i="17"/>
  <c r="AA45" i="17" s="1"/>
  <c r="AA46" i="17" s="1"/>
  <c r="AB23" i="17"/>
  <c r="AC11" i="17"/>
  <c r="AC36" i="17"/>
  <c r="AB40" i="17"/>
  <c r="AB13" i="17"/>
  <c r="Z30" i="17"/>
  <c r="AA26" i="17"/>
  <c r="AA17" i="17"/>
  <c r="Y28" i="14"/>
  <c r="X32" i="14"/>
  <c r="Z29" i="14"/>
  <c r="Y19" i="14"/>
  <c r="AI77" i="2"/>
  <c r="AI109" i="2" s="1"/>
  <c r="AH115" i="2"/>
  <c r="AD11" i="14"/>
  <c r="AJ114" i="2"/>
  <c r="AJ21" i="2"/>
  <c r="AJ33" i="2" s="1"/>
  <c r="AI49" i="2"/>
  <c r="AI71" i="2" l="1"/>
  <c r="AD15" i="14" s="1"/>
  <c r="AJ127" i="2"/>
  <c r="AJ122" i="2"/>
  <c r="AE13" i="14" s="1"/>
  <c r="AC16" i="14"/>
  <c r="AC42" i="17"/>
  <c r="AC14" i="17"/>
  <c r="AC27" i="17" s="1"/>
  <c r="AC24" i="17"/>
  <c r="AI117" i="2"/>
  <c r="AD12" i="14" s="1"/>
  <c r="AB37" i="17"/>
  <c r="AB45" i="17" s="1"/>
  <c r="AB46" i="17" s="1"/>
  <c r="AC23" i="17"/>
  <c r="AD36" i="17"/>
  <c r="AD11" i="17"/>
  <c r="AB26" i="17"/>
  <c r="AB17" i="17"/>
  <c r="AC40" i="17"/>
  <c r="AC13" i="17"/>
  <c r="AA30" i="17"/>
  <c r="Z28" i="14"/>
  <c r="AA29" i="14"/>
  <c r="Y32" i="14"/>
  <c r="Z19" i="14"/>
  <c r="AJ77" i="2"/>
  <c r="AJ109" i="2" s="1"/>
  <c r="AI115" i="2"/>
  <c r="AE11" i="14"/>
  <c r="AK114" i="2"/>
  <c r="AK21" i="2"/>
  <c r="AK33" i="2" s="1"/>
  <c r="AJ49" i="2"/>
  <c r="AJ71" i="2" l="1"/>
  <c r="AE15" i="14" s="1"/>
  <c r="AK127" i="2"/>
  <c r="AK122" i="2"/>
  <c r="AF13" i="14" s="1"/>
  <c r="AD16" i="14"/>
  <c r="AD14" i="17"/>
  <c r="AD27" i="17" s="1"/>
  <c r="AD42" i="17"/>
  <c r="AJ117" i="2"/>
  <c r="AE12" i="14" s="1"/>
  <c r="AD24" i="17"/>
  <c r="AC37" i="17"/>
  <c r="AC45" i="17" s="1"/>
  <c r="AC46" i="17" s="1"/>
  <c r="AD23" i="17"/>
  <c r="AE36" i="17"/>
  <c r="AE11" i="17"/>
  <c r="AC26" i="17"/>
  <c r="AC17" i="17"/>
  <c r="AD40" i="17"/>
  <c r="AD13" i="17"/>
  <c r="AB30" i="17"/>
  <c r="AB29" i="14"/>
  <c r="Z32" i="14"/>
  <c r="AA28" i="14"/>
  <c r="AA19" i="14"/>
  <c r="AK77" i="2"/>
  <c r="AK109" i="2" s="1"/>
  <c r="AJ115" i="2"/>
  <c r="AF11" i="14"/>
  <c r="AL114" i="2"/>
  <c r="AL21" i="2"/>
  <c r="AL33" i="2" s="1"/>
  <c r="AK49" i="2"/>
  <c r="AK71" i="2" l="1"/>
  <c r="AF15" i="14" s="1"/>
  <c r="AL127" i="2"/>
  <c r="AL122" i="2"/>
  <c r="AG13" i="14" s="1"/>
  <c r="AE16" i="14"/>
  <c r="AE14" i="17"/>
  <c r="AE27" i="17" s="1"/>
  <c r="AE42" i="17"/>
  <c r="AK117" i="2"/>
  <c r="AF12" i="14" s="1"/>
  <c r="AE24" i="17"/>
  <c r="AD37" i="17"/>
  <c r="AD45" i="17" s="1"/>
  <c r="AD46" i="17" s="1"/>
  <c r="AD26" i="17"/>
  <c r="AD17" i="17"/>
  <c r="AF36" i="17"/>
  <c r="AF11" i="17"/>
  <c r="AE23" i="17"/>
  <c r="AE40" i="17"/>
  <c r="AE13" i="17"/>
  <c r="AC30" i="17"/>
  <c r="AB28" i="14"/>
  <c r="AA32" i="14"/>
  <c r="AB19" i="14"/>
  <c r="AC29" i="14"/>
  <c r="AL77" i="2"/>
  <c r="AL109" i="2" s="1"/>
  <c r="AK115" i="2"/>
  <c r="AG11" i="14"/>
  <c r="AM114" i="2"/>
  <c r="AM21" i="2"/>
  <c r="AM33" i="2" s="1"/>
  <c r="AL49" i="2"/>
  <c r="AL71" i="2" l="1"/>
  <c r="AG15" i="14" s="1"/>
  <c r="AM127" i="2"/>
  <c r="AM122" i="2"/>
  <c r="AH13" i="14" s="1"/>
  <c r="AF14" i="17"/>
  <c r="AF27" i="17" s="1"/>
  <c r="AF16" i="14"/>
  <c r="AF42" i="17"/>
  <c r="AL117" i="2"/>
  <c r="AG12" i="14" s="1"/>
  <c r="AE37" i="17"/>
  <c r="AE45" i="17" s="1"/>
  <c r="AE46" i="17" s="1"/>
  <c r="AF24" i="17"/>
  <c r="AE17" i="17"/>
  <c r="AG11" i="17"/>
  <c r="AG36" i="17"/>
  <c r="AD30" i="17"/>
  <c r="AE26" i="17"/>
  <c r="AE30" i="17" s="1"/>
  <c r="AF23" i="17"/>
  <c r="AF40" i="17"/>
  <c r="AF13" i="17"/>
  <c r="AD29" i="14"/>
  <c r="AC28" i="14"/>
  <c r="AB32" i="14"/>
  <c r="AC19" i="14"/>
  <c r="AM77" i="2"/>
  <c r="AM109" i="2" s="1"/>
  <c r="AL115" i="2"/>
  <c r="AH11" i="14"/>
  <c r="AN114" i="2"/>
  <c r="AN21" i="2"/>
  <c r="AN33" i="2" s="1"/>
  <c r="AM49" i="2"/>
  <c r="AM71" i="2" l="1"/>
  <c r="AH15" i="14" s="1"/>
  <c r="AN127" i="2"/>
  <c r="AN122" i="2"/>
  <c r="AI13" i="14" s="1"/>
  <c r="AG42" i="17"/>
  <c r="AG16" i="14"/>
  <c r="AG14" i="17"/>
  <c r="AG27" i="17" s="1"/>
  <c r="AM117" i="2"/>
  <c r="AH12" i="14" s="1"/>
  <c r="AF37" i="17"/>
  <c r="AF45" i="17" s="1"/>
  <c r="AF46" i="17" s="1"/>
  <c r="AG24" i="17"/>
  <c r="AH36" i="17"/>
  <c r="AH11" i="17"/>
  <c r="AF17" i="17"/>
  <c r="AF26" i="17"/>
  <c r="AF30" i="17" s="1"/>
  <c r="AG23" i="17"/>
  <c r="AG40" i="17"/>
  <c r="AG13" i="17"/>
  <c r="AD28" i="14"/>
  <c r="AD19" i="14"/>
  <c r="AE29" i="14"/>
  <c r="AC32" i="14"/>
  <c r="AN77" i="2"/>
  <c r="AN109" i="2" s="1"/>
  <c r="AM115" i="2"/>
  <c r="AI11" i="14"/>
  <c r="AO114" i="2"/>
  <c r="AO21" i="2"/>
  <c r="AO33" i="2" s="1"/>
  <c r="AN49" i="2"/>
  <c r="AN71" i="2" l="1"/>
  <c r="AI15" i="14" s="1"/>
  <c r="AO127" i="2"/>
  <c r="AO122" i="2"/>
  <c r="AJ13" i="14" s="1"/>
  <c r="AH16" i="14"/>
  <c r="AH42" i="17"/>
  <c r="AH14" i="17"/>
  <c r="AH27" i="17" s="1"/>
  <c r="AH24" i="17"/>
  <c r="AN117" i="2"/>
  <c r="AG37" i="17"/>
  <c r="AG45" i="17" s="1"/>
  <c r="AG46" i="17" s="1"/>
  <c r="AI36" i="17"/>
  <c r="AI11" i="17"/>
  <c r="AG26" i="17"/>
  <c r="AG17" i="17"/>
  <c r="AH23" i="17"/>
  <c r="AH40" i="17"/>
  <c r="AH13" i="17"/>
  <c r="AF29" i="14"/>
  <c r="AE28" i="14"/>
  <c r="AF19" i="14"/>
  <c r="AE19" i="14"/>
  <c r="AD32" i="14"/>
  <c r="AO77" i="2"/>
  <c r="AO109" i="2" s="1"/>
  <c r="AN115" i="2"/>
  <c r="AJ11" i="14"/>
  <c r="AP114" i="2"/>
  <c r="AP21" i="2"/>
  <c r="AP33" i="2" s="1"/>
  <c r="AO49" i="2"/>
  <c r="AO71" i="2" l="1"/>
  <c r="AJ15" i="14" s="1"/>
  <c r="AP127" i="2"/>
  <c r="AP122" i="2"/>
  <c r="AK13" i="14" s="1"/>
  <c r="AI37" i="17"/>
  <c r="AI12" i="14"/>
  <c r="AI42" i="17"/>
  <c r="AI16" i="14"/>
  <c r="AI14" i="17"/>
  <c r="AI27" i="17" s="1"/>
  <c r="AI24" i="17"/>
  <c r="AO117" i="2"/>
  <c r="AH37" i="17"/>
  <c r="AH45" i="17" s="1"/>
  <c r="AH46" i="17" s="1"/>
  <c r="AH26" i="17"/>
  <c r="AJ36" i="17"/>
  <c r="AJ11" i="17"/>
  <c r="AH17" i="17"/>
  <c r="AI23" i="17"/>
  <c r="AG30" i="17"/>
  <c r="AI40" i="17"/>
  <c r="AI45" i="17" s="1"/>
  <c r="AI13" i="17"/>
  <c r="AG29" i="14"/>
  <c r="AF28" i="14"/>
  <c r="AE32" i="14"/>
  <c r="AP77" i="2"/>
  <c r="AP109" i="2" s="1"/>
  <c r="AO115" i="2"/>
  <c r="AK11" i="14"/>
  <c r="AQ114" i="2"/>
  <c r="AQ21" i="2"/>
  <c r="AQ33" i="2" s="1"/>
  <c r="AP49" i="2"/>
  <c r="C12" i="14"/>
  <c r="AP71" i="2" l="1"/>
  <c r="AK15" i="14" s="1"/>
  <c r="AQ127" i="2"/>
  <c r="AQ122" i="2"/>
  <c r="AL13" i="14" s="1"/>
  <c r="AJ37" i="17"/>
  <c r="AJ12" i="14"/>
  <c r="AJ42" i="17"/>
  <c r="AJ16" i="14"/>
  <c r="AJ14" i="17"/>
  <c r="AJ27" i="17" s="1"/>
  <c r="AI26" i="17"/>
  <c r="AI30" i="17" s="1"/>
  <c r="AI46" i="17"/>
  <c r="AI17" i="17"/>
  <c r="AP117" i="2"/>
  <c r="AJ24" i="17"/>
  <c r="AJ23" i="17"/>
  <c r="AK11" i="17"/>
  <c r="AK36" i="17"/>
  <c r="AH30" i="17"/>
  <c r="AJ40" i="17"/>
  <c r="AJ13" i="17"/>
  <c r="AG28" i="14"/>
  <c r="AH29" i="14"/>
  <c r="AF32" i="14"/>
  <c r="AH19" i="14"/>
  <c r="AG19" i="14"/>
  <c r="AQ77" i="2"/>
  <c r="AQ109" i="2" s="1"/>
  <c r="AP115" i="2"/>
  <c r="AL11" i="14"/>
  <c r="AR114" i="2"/>
  <c r="AR21" i="2"/>
  <c r="AR33" i="2" s="1"/>
  <c r="AQ49" i="2"/>
  <c r="AR127" i="2" l="1"/>
  <c r="AR122" i="2"/>
  <c r="AM13" i="14" s="1"/>
  <c r="AQ71" i="2"/>
  <c r="AL15" i="14" s="1"/>
  <c r="AJ17" i="17"/>
  <c r="AK37" i="17"/>
  <c r="AK12" i="14"/>
  <c r="AK16" i="14"/>
  <c r="AK14" i="17"/>
  <c r="AK27" i="17" s="1"/>
  <c r="AK42" i="17"/>
  <c r="AJ45" i="17"/>
  <c r="AJ46" i="17" s="1"/>
  <c r="AJ26" i="17"/>
  <c r="AJ30" i="17" s="1"/>
  <c r="AQ117" i="2"/>
  <c r="AK24" i="17"/>
  <c r="AK23" i="17"/>
  <c r="AL36" i="17"/>
  <c r="AL11" i="17"/>
  <c r="AK40" i="17"/>
  <c r="AK13" i="17"/>
  <c r="AH28" i="14"/>
  <c r="AI29" i="14"/>
  <c r="AG32" i="14"/>
  <c r="AR77" i="2"/>
  <c r="AR109" i="2" s="1"/>
  <c r="AQ115" i="2"/>
  <c r="AM11" i="14"/>
  <c r="AS114" i="2"/>
  <c r="AS21" i="2"/>
  <c r="AS33" i="2" s="1"/>
  <c r="AR49" i="2"/>
  <c r="AR71" i="2" l="1"/>
  <c r="AM15" i="14" s="1"/>
  <c r="AS127" i="2"/>
  <c r="AS122" i="2"/>
  <c r="AN13" i="14" s="1"/>
  <c r="AL37" i="17"/>
  <c r="AL12" i="14"/>
  <c r="AL16" i="14"/>
  <c r="AL14" i="17"/>
  <c r="AL27" i="17" s="1"/>
  <c r="AL42" i="17"/>
  <c r="AK17" i="17"/>
  <c r="AK45" i="17"/>
  <c r="AK46" i="17" s="1"/>
  <c r="AK26" i="17"/>
  <c r="AR117" i="2"/>
  <c r="AL24" i="17"/>
  <c r="AM36" i="17"/>
  <c r="AM11" i="17"/>
  <c r="AL23" i="17"/>
  <c r="AL40" i="17"/>
  <c r="AL13" i="17"/>
  <c r="AJ29" i="14"/>
  <c r="AH32" i="14"/>
  <c r="AI28" i="14"/>
  <c r="AJ19" i="14"/>
  <c r="AI19" i="14"/>
  <c r="AS77" i="2"/>
  <c r="AS109" i="2" s="1"/>
  <c r="AR115" i="2"/>
  <c r="AN11" i="14"/>
  <c r="AT114" i="2"/>
  <c r="AT21" i="2"/>
  <c r="AT33" i="2" s="1"/>
  <c r="AS49" i="2"/>
  <c r="AS71" i="2" l="1"/>
  <c r="AN15" i="14" s="1"/>
  <c r="AT127" i="2"/>
  <c r="AT122" i="2"/>
  <c r="AO13" i="14" s="1"/>
  <c r="AM37" i="17"/>
  <c r="AM12" i="14"/>
  <c r="AM16" i="14"/>
  <c r="AM14" i="17"/>
  <c r="AM27" i="17" s="1"/>
  <c r="AM42" i="17"/>
  <c r="AL17" i="17"/>
  <c r="AL45" i="17"/>
  <c r="AL46" i="17" s="1"/>
  <c r="AL26" i="17"/>
  <c r="AL30" i="17" s="1"/>
  <c r="AK30" i="17"/>
  <c r="AM24" i="17"/>
  <c r="AS117" i="2"/>
  <c r="AM23" i="17"/>
  <c r="AM17" i="17"/>
  <c r="AN36" i="17"/>
  <c r="AN11" i="17"/>
  <c r="AM40" i="17"/>
  <c r="AM13" i="17"/>
  <c r="AI32" i="14"/>
  <c r="AJ28" i="14"/>
  <c r="AK19" i="14"/>
  <c r="AK29" i="14"/>
  <c r="AT77" i="2"/>
  <c r="AT109" i="2" s="1"/>
  <c r="AS115" i="2"/>
  <c r="AO11" i="14"/>
  <c r="AU114" i="2"/>
  <c r="AU21" i="2"/>
  <c r="AU33" i="2" s="1"/>
  <c r="AT49" i="2"/>
  <c r="AU127" i="2" l="1"/>
  <c r="AU122" i="2"/>
  <c r="AP13" i="14" s="1"/>
  <c r="AT71" i="2"/>
  <c r="AO15" i="14" s="1"/>
  <c r="AN42" i="17"/>
  <c r="AN14" i="17"/>
  <c r="AN27" i="17" s="1"/>
  <c r="AN16" i="14"/>
  <c r="AN37" i="17"/>
  <c r="AN12" i="14"/>
  <c r="AM45" i="17"/>
  <c r="AM46" i="17" s="1"/>
  <c r="AM26" i="17"/>
  <c r="AM30" i="17" s="1"/>
  <c r="AN24" i="17"/>
  <c r="AT117" i="2"/>
  <c r="AO11" i="17"/>
  <c r="AO36" i="17"/>
  <c r="AN23" i="17"/>
  <c r="AN40" i="17"/>
  <c r="AN45" i="17" s="1"/>
  <c r="AN13" i="17"/>
  <c r="AJ32" i="14"/>
  <c r="AL29" i="14"/>
  <c r="AK28" i="14"/>
  <c r="AU77" i="2"/>
  <c r="AU109" i="2" s="1"/>
  <c r="AT115" i="2"/>
  <c r="AP11" i="14"/>
  <c r="AV114" i="2"/>
  <c r="AV21" i="2"/>
  <c r="AV33" i="2" s="1"/>
  <c r="AU49" i="2"/>
  <c r="AU71" i="2" l="1"/>
  <c r="AP15" i="14" s="1"/>
  <c r="AV127" i="2"/>
  <c r="AV122" i="2"/>
  <c r="AQ13" i="14" s="1"/>
  <c r="AO37" i="17"/>
  <c r="AO12" i="14"/>
  <c r="AO42" i="17"/>
  <c r="AO16" i="14"/>
  <c r="AO14" i="17"/>
  <c r="AO27" i="17" s="1"/>
  <c r="AN46" i="17"/>
  <c r="AN17" i="17"/>
  <c r="AN26" i="17"/>
  <c r="AU117" i="2"/>
  <c r="AO24" i="17"/>
  <c r="AO23" i="17"/>
  <c r="AP36" i="17"/>
  <c r="AP11" i="17"/>
  <c r="AO40" i="17"/>
  <c r="AO13" i="17"/>
  <c r="AL28" i="14"/>
  <c r="AM29" i="14"/>
  <c r="AK32" i="14"/>
  <c r="AL19" i="14"/>
  <c r="AV77" i="2"/>
  <c r="AV109" i="2" s="1"/>
  <c r="AU115" i="2"/>
  <c r="AQ11" i="14"/>
  <c r="AW114" i="2"/>
  <c r="AW21" i="2"/>
  <c r="AV49" i="2"/>
  <c r="AV71" i="2" l="1"/>
  <c r="AQ15" i="14" s="1"/>
  <c r="AX21" i="2"/>
  <c r="AX33" i="2" s="1"/>
  <c r="AW33" i="2"/>
  <c r="AW127" i="2"/>
  <c r="AW122" i="2"/>
  <c r="AR13" i="14" s="1"/>
  <c r="AP37" i="17"/>
  <c r="AP12" i="14"/>
  <c r="AP42" i="17"/>
  <c r="AP16" i="14"/>
  <c r="AP14" i="17"/>
  <c r="AP27" i="17" s="1"/>
  <c r="AO17" i="17"/>
  <c r="AO45" i="17"/>
  <c r="AO46" i="17" s="1"/>
  <c r="AO26" i="17"/>
  <c r="AN30" i="17"/>
  <c r="AV117" i="2"/>
  <c r="AP24" i="17"/>
  <c r="AQ36" i="17"/>
  <c r="AQ11" i="17"/>
  <c r="AP23" i="17"/>
  <c r="AP40" i="17"/>
  <c r="AP13" i="17"/>
  <c r="AP17" i="17" s="1"/>
  <c r="AY21" i="2"/>
  <c r="AY33" i="2" s="1"/>
  <c r="AS11" i="14"/>
  <c r="AX114" i="2"/>
  <c r="AN29" i="14"/>
  <c r="AM28" i="14"/>
  <c r="AL32" i="14"/>
  <c r="AM19" i="14"/>
  <c r="AW77" i="2"/>
  <c r="AW109" i="2" s="1"/>
  <c r="AV115" i="2"/>
  <c r="AR11" i="14"/>
  <c r="AW49" i="2"/>
  <c r="AW71" i="2" s="1"/>
  <c r="AX127" i="2" l="1"/>
  <c r="AX122" i="2"/>
  <c r="AS13" i="14" s="1"/>
  <c r="AQ37" i="17"/>
  <c r="AQ12" i="14"/>
  <c r="AQ42" i="17"/>
  <c r="AQ16" i="14"/>
  <c r="AQ14" i="17"/>
  <c r="AQ27" i="17" s="1"/>
  <c r="AP45" i="17"/>
  <c r="AP46" i="17" s="1"/>
  <c r="AO30" i="17"/>
  <c r="AP26" i="17"/>
  <c r="AX49" i="2"/>
  <c r="AR15" i="14"/>
  <c r="AW117" i="2"/>
  <c r="AQ24" i="17"/>
  <c r="AR36" i="17"/>
  <c r="AR11" i="17"/>
  <c r="AS11" i="17"/>
  <c r="AS36" i="17"/>
  <c r="AQ23" i="17"/>
  <c r="AQ40" i="17"/>
  <c r="AQ45" i="17" s="1"/>
  <c r="AQ13" i="17"/>
  <c r="AZ21" i="2"/>
  <c r="AZ33" i="2" s="1"/>
  <c r="AT11" i="14"/>
  <c r="AX77" i="2"/>
  <c r="AX109" i="2" s="1"/>
  <c r="AY114" i="2"/>
  <c r="AX115" i="2"/>
  <c r="AO19" i="14"/>
  <c r="AO29" i="14"/>
  <c r="AM32" i="14"/>
  <c r="AN28" i="14"/>
  <c r="AN19" i="14"/>
  <c r="AW115" i="2"/>
  <c r="AX71" i="2" l="1"/>
  <c r="AS15" i="14" s="1"/>
  <c r="AS28" i="14" s="1"/>
  <c r="AY127" i="2"/>
  <c r="AY122" i="2"/>
  <c r="AT13" i="14" s="1"/>
  <c r="AY49" i="2"/>
  <c r="AR37" i="17"/>
  <c r="AR12" i="14"/>
  <c r="AR42" i="17"/>
  <c r="AR16" i="14"/>
  <c r="AR14" i="17"/>
  <c r="AR27" i="17" s="1"/>
  <c r="AQ46" i="17"/>
  <c r="AQ26" i="17"/>
  <c r="AQ30" i="17" s="1"/>
  <c r="AQ17" i="17"/>
  <c r="AP30" i="17"/>
  <c r="AX117" i="2"/>
  <c r="AR24" i="17"/>
  <c r="AR23" i="17"/>
  <c r="AT36" i="17"/>
  <c r="AT11" i="17"/>
  <c r="AS23" i="17"/>
  <c r="AS40" i="17"/>
  <c r="AS13" i="17"/>
  <c r="AS26" i="17" s="1"/>
  <c r="AR40" i="17"/>
  <c r="AR13" i="17"/>
  <c r="AR17" i="17" s="1"/>
  <c r="BA21" i="2"/>
  <c r="BA33" i="2" s="1"/>
  <c r="AU11" i="14"/>
  <c r="AY77" i="2"/>
  <c r="AY109" i="2" s="1"/>
  <c r="AZ114" i="2"/>
  <c r="AY115" i="2"/>
  <c r="AZ49" i="2"/>
  <c r="AP29" i="14"/>
  <c r="AN32" i="14"/>
  <c r="AO28" i="14"/>
  <c r="AZ71" i="2" l="1"/>
  <c r="AU15" i="14" s="1"/>
  <c r="AZ127" i="2"/>
  <c r="AZ122" i="2"/>
  <c r="AU13" i="14" s="1"/>
  <c r="AY71" i="2"/>
  <c r="AT40" i="17" s="1"/>
  <c r="AS37" i="17"/>
  <c r="AS12" i="14"/>
  <c r="AS14" i="17"/>
  <c r="AS27" i="17" s="1"/>
  <c r="AS16" i="14"/>
  <c r="AS29" i="14" s="1"/>
  <c r="AS32" i="14" s="1"/>
  <c r="AS42" i="17"/>
  <c r="AS45" i="17" s="1"/>
  <c r="AR45" i="17"/>
  <c r="AR46" i="17" s="1"/>
  <c r="AS17" i="17"/>
  <c r="AR26" i="17"/>
  <c r="AR30" i="17" s="1"/>
  <c r="AY117" i="2"/>
  <c r="AS24" i="17"/>
  <c r="AU36" i="17"/>
  <c r="AU11" i="17"/>
  <c r="AT23" i="17"/>
  <c r="BB21" i="2"/>
  <c r="BB33" i="2" s="1"/>
  <c r="AV11" i="14"/>
  <c r="BA49" i="2"/>
  <c r="BA114" i="2"/>
  <c r="AZ115" i="2"/>
  <c r="AZ77" i="2"/>
  <c r="AZ109" i="2" s="1"/>
  <c r="AP28" i="14"/>
  <c r="AP19" i="14"/>
  <c r="AO32" i="14"/>
  <c r="AQ29" i="14"/>
  <c r="C16" i="14"/>
  <c r="C11" i="14"/>
  <c r="AT13" i="17" l="1"/>
  <c r="AT15" i="14"/>
  <c r="AT28" i="14" s="1"/>
  <c r="BA71" i="2"/>
  <c r="AV15" i="14" s="1"/>
  <c r="BA127" i="2"/>
  <c r="BA122" i="2"/>
  <c r="AV13" i="14" s="1"/>
  <c r="AS19" i="14"/>
  <c r="AT37" i="17"/>
  <c r="AT12" i="14"/>
  <c r="AT16" i="14"/>
  <c r="AT29" i="14" s="1"/>
  <c r="AT32" i="14" s="1"/>
  <c r="AT14" i="17"/>
  <c r="AT27" i="17" s="1"/>
  <c r="AT42" i="17"/>
  <c r="AS46" i="17"/>
  <c r="AS30" i="17"/>
  <c r="AT26" i="17"/>
  <c r="C15" i="8"/>
  <c r="AT24" i="17"/>
  <c r="AZ117" i="2"/>
  <c r="AT45" i="17"/>
  <c r="AV36" i="17"/>
  <c r="AV11" i="17"/>
  <c r="AU23" i="17"/>
  <c r="AU40" i="17"/>
  <c r="AU13" i="17"/>
  <c r="AT19" i="14"/>
  <c r="BC21" i="2"/>
  <c r="BC33" i="2" s="1"/>
  <c r="AW11" i="14"/>
  <c r="BA77" i="2"/>
  <c r="BA109" i="2" s="1"/>
  <c r="AU28" i="14"/>
  <c r="BB114" i="2"/>
  <c r="BA115" i="2"/>
  <c r="BB49" i="2"/>
  <c r="AR29" i="14"/>
  <c r="AQ28" i="14"/>
  <c r="AR19" i="14"/>
  <c r="AP32" i="14"/>
  <c r="AQ19" i="14"/>
  <c r="C29" i="14"/>
  <c r="C15" i="14"/>
  <c r="BB127" i="2" l="1"/>
  <c r="BB122" i="2"/>
  <c r="AW13" i="14" s="1"/>
  <c r="BB71" i="2"/>
  <c r="AW15" i="14" s="1"/>
  <c r="AT17" i="17"/>
  <c r="AU37" i="17"/>
  <c r="AU45" i="17" s="1"/>
  <c r="AU12" i="14"/>
  <c r="AU16" i="14"/>
  <c r="AU29" i="14" s="1"/>
  <c r="AU32" i="14" s="1"/>
  <c r="AU14" i="17"/>
  <c r="AU27" i="17" s="1"/>
  <c r="AU42" i="17"/>
  <c r="AT46" i="17"/>
  <c r="AU26" i="17"/>
  <c r="AT30" i="17"/>
  <c r="C13" i="8"/>
  <c r="BA117" i="2"/>
  <c r="AU24" i="17"/>
  <c r="AW11" i="17"/>
  <c r="AW36" i="17"/>
  <c r="AV23" i="17"/>
  <c r="AV40" i="17"/>
  <c r="AV13" i="17"/>
  <c r="AU19" i="14"/>
  <c r="BD21" i="2"/>
  <c r="BD33" i="2" s="1"/>
  <c r="AX11" i="14"/>
  <c r="BC49" i="2"/>
  <c r="AV28" i="14"/>
  <c r="BC114" i="2"/>
  <c r="BB115" i="2"/>
  <c r="BB77" i="2"/>
  <c r="BB109" i="2" s="1"/>
  <c r="AQ32" i="14"/>
  <c r="AR28" i="14"/>
  <c r="C28" i="14"/>
  <c r="BC127" i="2" l="1"/>
  <c r="BC122" i="2"/>
  <c r="AX13" i="14" s="1"/>
  <c r="BC71" i="2"/>
  <c r="AX15" i="14" s="1"/>
  <c r="AU17" i="17"/>
  <c r="AV37" i="17"/>
  <c r="AV12" i="14"/>
  <c r="AV16" i="14"/>
  <c r="AV29" i="14" s="1"/>
  <c r="AV32" i="14" s="1"/>
  <c r="AV14" i="17"/>
  <c r="AV27" i="17" s="1"/>
  <c r="AV42" i="17"/>
  <c r="AU30" i="17"/>
  <c r="AU46" i="17"/>
  <c r="AV26" i="17"/>
  <c r="BB117" i="2"/>
  <c r="AV24" i="17"/>
  <c r="AV45" i="17"/>
  <c r="AX36" i="17"/>
  <c r="AX11" i="17"/>
  <c r="AW23" i="17"/>
  <c r="AW40" i="17"/>
  <c r="AW13" i="17"/>
  <c r="BE21" i="2"/>
  <c r="BE33" i="2" s="1"/>
  <c r="AY11" i="14"/>
  <c r="AV19" i="14"/>
  <c r="BC77" i="2"/>
  <c r="BC109" i="2" s="1"/>
  <c r="AW28" i="14"/>
  <c r="BD114" i="2"/>
  <c r="BC115" i="2"/>
  <c r="BD49" i="2"/>
  <c r="AR32" i="14"/>
  <c r="BD127" i="2" l="1"/>
  <c r="BD122" i="2"/>
  <c r="AY13" i="14" s="1"/>
  <c r="AY15" i="14"/>
  <c r="BD71" i="2"/>
  <c r="AV17" i="17"/>
  <c r="AW37" i="17"/>
  <c r="AW12" i="14"/>
  <c r="AW16" i="14"/>
  <c r="AW29" i="14" s="1"/>
  <c r="AW32" i="14" s="1"/>
  <c r="AW42" i="17"/>
  <c r="AW14" i="17"/>
  <c r="AW27" i="17" s="1"/>
  <c r="AW17" i="17"/>
  <c r="AV46" i="17"/>
  <c r="AV30" i="17"/>
  <c r="AW26" i="17"/>
  <c r="BC117" i="2"/>
  <c r="AW24" i="17"/>
  <c r="AW45" i="17"/>
  <c r="AY36" i="17"/>
  <c r="AY11" i="17"/>
  <c r="AX23" i="17"/>
  <c r="AX40" i="17"/>
  <c r="AX13" i="17"/>
  <c r="BF21" i="2"/>
  <c r="BF33" i="2" s="1"/>
  <c r="AZ11" i="14"/>
  <c r="AW19" i="14"/>
  <c r="BE49" i="2"/>
  <c r="AX28" i="14"/>
  <c r="BE114" i="2"/>
  <c r="BD115" i="2"/>
  <c r="BD77" i="2"/>
  <c r="BD109" i="2" s="1"/>
  <c r="BE127" i="2" l="1"/>
  <c r="BE122" i="2"/>
  <c r="AZ13" i="14" s="1"/>
  <c r="AZ15" i="14"/>
  <c r="BE71" i="2"/>
  <c r="AX37" i="17"/>
  <c r="AX45" i="17" s="1"/>
  <c r="AX12" i="14"/>
  <c r="AX42" i="17"/>
  <c r="AX16" i="14"/>
  <c r="AX29" i="14" s="1"/>
  <c r="AX32" i="14" s="1"/>
  <c r="AX14" i="17"/>
  <c r="AX27" i="17" s="1"/>
  <c r="AW46" i="17"/>
  <c r="AW30" i="17"/>
  <c r="AX26" i="17"/>
  <c r="BD117" i="2"/>
  <c r="AX24" i="17"/>
  <c r="AZ36" i="17"/>
  <c r="AZ11" i="17"/>
  <c r="AY23" i="17"/>
  <c r="AY40" i="17"/>
  <c r="AY13" i="17"/>
  <c r="BG21" i="2"/>
  <c r="BA11" i="14"/>
  <c r="AX19" i="14"/>
  <c r="BF114" i="2"/>
  <c r="BE115" i="2"/>
  <c r="BE77" i="2"/>
  <c r="BE109" i="2" s="1"/>
  <c r="AY28" i="14"/>
  <c r="BF49" i="2"/>
  <c r="BF127" i="2" l="1"/>
  <c r="BF122" i="2"/>
  <c r="BA13" i="14" s="1"/>
  <c r="BG33" i="2"/>
  <c r="BB11" i="14" s="1"/>
  <c r="BF71" i="2"/>
  <c r="BA15" i="14" s="1"/>
  <c r="AX17" i="17"/>
  <c r="AY37" i="17"/>
  <c r="AY12" i="14"/>
  <c r="AY19" i="14" s="1"/>
  <c r="AY16" i="14"/>
  <c r="AY29" i="14" s="1"/>
  <c r="AY32" i="14" s="1"/>
  <c r="AY42" i="17"/>
  <c r="AY14" i="17"/>
  <c r="AY27" i="17" s="1"/>
  <c r="AX46" i="17"/>
  <c r="AY26" i="17"/>
  <c r="AX30" i="17"/>
  <c r="AY24" i="17"/>
  <c r="BE117" i="2"/>
  <c r="AY45" i="17"/>
  <c r="BB36" i="17"/>
  <c r="BB11" i="17"/>
  <c r="H33" i="2"/>
  <c r="BA11" i="17"/>
  <c r="BA36" i="17"/>
  <c r="AZ23" i="17"/>
  <c r="AZ40" i="17"/>
  <c r="AZ13" i="17"/>
  <c r="BG49" i="2"/>
  <c r="BG71" i="2" s="1"/>
  <c r="BF77" i="2"/>
  <c r="BF109" i="2" s="1"/>
  <c r="AZ28" i="14"/>
  <c r="BG114" i="2"/>
  <c r="BF115" i="2"/>
  <c r="C11" i="17"/>
  <c r="BG127" i="2" l="1"/>
  <c r="BG122" i="2"/>
  <c r="AY17" i="17"/>
  <c r="H71" i="2"/>
  <c r="BB15" i="14"/>
  <c r="BB28" i="14" s="1"/>
  <c r="AZ37" i="17"/>
  <c r="AZ45" i="17" s="1"/>
  <c r="AZ12" i="14"/>
  <c r="AZ19" i="14" s="1"/>
  <c r="AZ42" i="17"/>
  <c r="AZ14" i="17"/>
  <c r="AZ27" i="17" s="1"/>
  <c r="AZ16" i="14"/>
  <c r="AZ29" i="14" s="1"/>
  <c r="AZ32" i="14" s="1"/>
  <c r="AY46" i="17"/>
  <c r="AY30" i="17"/>
  <c r="AZ26" i="17"/>
  <c r="BF117" i="2"/>
  <c r="AZ24" i="17"/>
  <c r="H115" i="2"/>
  <c r="BB23" i="17"/>
  <c r="BA23" i="17"/>
  <c r="BA40" i="17"/>
  <c r="BA13" i="17"/>
  <c r="BB40" i="17"/>
  <c r="BB13" i="17"/>
  <c r="BB26" i="17" s="1"/>
  <c r="BA28" i="14"/>
  <c r="BG115" i="2"/>
  <c r="BG77" i="2"/>
  <c r="BG109" i="2" s="1"/>
  <c r="C23" i="17"/>
  <c r="C13" i="17"/>
  <c r="BB13" i="14" l="1"/>
  <c r="H122" i="2"/>
  <c r="AZ17" i="17"/>
  <c r="BA37" i="17"/>
  <c r="BA45" i="17" s="1"/>
  <c r="BA12" i="14"/>
  <c r="BA19" i="14" s="1"/>
  <c r="BA16" i="14"/>
  <c r="BA29" i="14" s="1"/>
  <c r="BA32" i="14" s="1"/>
  <c r="BA42" i="17"/>
  <c r="BA14" i="17"/>
  <c r="BA27" i="17" s="1"/>
  <c r="AZ46" i="17"/>
  <c r="C12" i="8"/>
  <c r="BA26" i="17"/>
  <c r="AZ30" i="17"/>
  <c r="BG117" i="2"/>
  <c r="BA24" i="17"/>
  <c r="BA30" i="17" s="1"/>
  <c r="C26" i="17"/>
  <c r="BA17" i="17" l="1"/>
  <c r="BB37" i="17"/>
  <c r="BB45" i="17" s="1"/>
  <c r="BB12" i="14"/>
  <c r="H109" i="2"/>
  <c r="BB16" i="14"/>
  <c r="BB29" i="14" s="1"/>
  <c r="BB32" i="14" s="1"/>
  <c r="BB14" i="17"/>
  <c r="BB27" i="17" s="1"/>
  <c r="BB42" i="17"/>
  <c r="BA46" i="17"/>
  <c r="BB24" i="17"/>
  <c r="H117" i="2"/>
  <c r="C27" i="17"/>
  <c r="C24" i="17"/>
  <c r="C14" i="17"/>
  <c r="B113" i="2" l="1"/>
  <c r="B8" i="2" s="1"/>
  <c r="BB19" i="14"/>
  <c r="H127" i="2"/>
  <c r="BB46" i="17"/>
  <c r="C11" i="8"/>
  <c r="C14" i="8" s="1"/>
  <c r="C16" i="8" s="1"/>
  <c r="C17" i="8" s="1"/>
  <c r="BB30" i="17"/>
  <c r="BB17" i="17"/>
  <c r="C31" i="17"/>
  <c r="C30" i="17"/>
  <c r="C17" i="17"/>
  <c r="C18" i="17"/>
  <c r="C7" i="8" l="1"/>
  <c r="F17" i="8"/>
  <c r="F14" i="8"/>
</calcChain>
</file>

<file path=xl/sharedStrings.xml><?xml version="1.0" encoding="utf-8"?>
<sst xmlns="http://schemas.openxmlformats.org/spreadsheetml/2006/main" count="280" uniqueCount="212">
  <si>
    <t>Reference period (n of years)</t>
  </si>
  <si>
    <t>First year in the reference</t>
  </si>
  <si>
    <t>Financial Discount Rate (%)</t>
  </si>
  <si>
    <t>Ok</t>
  </si>
  <si>
    <t>Project investment cost</t>
  </si>
  <si>
    <t>Project O&amp;M costs</t>
  </si>
  <si>
    <t>Residual value of investment</t>
  </si>
  <si>
    <t>Unit cost</t>
  </si>
  <si>
    <t>Total</t>
  </si>
  <si>
    <t>Replacement costs</t>
  </si>
  <si>
    <t>Year</t>
  </si>
  <si>
    <t>Residual value</t>
  </si>
  <si>
    <t>Service 1</t>
  </si>
  <si>
    <t>Total revenues</t>
  </si>
  <si>
    <t>SOURCES OF FINANCING</t>
  </si>
  <si>
    <t>CEF contribution</t>
  </si>
  <si>
    <t>FRR(C)</t>
  </si>
  <si>
    <t>FNPV(C)</t>
  </si>
  <si>
    <t>Discounted net revenues</t>
  </si>
  <si>
    <t>Discounted  revenues</t>
  </si>
  <si>
    <t>Discounted investment cost</t>
  </si>
  <si>
    <t>Funding Gap</t>
  </si>
  <si>
    <t>Funding Gap Rate</t>
  </si>
  <si>
    <t>MAIN ASSUMPTIONS OF THE ANALYSIS</t>
  </si>
  <si>
    <t>Replacement cost</t>
  </si>
  <si>
    <t>Last year in the reference</t>
  </si>
  <si>
    <t>Other public contribution</t>
  </si>
  <si>
    <t>Max Co-funding Rate</t>
  </si>
  <si>
    <t>FNPV(C after CEF)</t>
  </si>
  <si>
    <t>FRR(C after CEF)</t>
  </si>
  <si>
    <t>FNPV(C after all grants)</t>
  </si>
  <si>
    <t>FRR(C after all grants)</t>
  </si>
  <si>
    <t>Discounted residual value</t>
  </si>
  <si>
    <t>It is not possible to insert text in this cell.</t>
  </si>
  <si>
    <t>It is not possible to insert text in this and next cells.</t>
  </si>
  <si>
    <t>APPLICANT COMMENTS</t>
  </si>
  <si>
    <t>Please insert a clear name to define the service provided by the project that generates revenues.</t>
  </si>
  <si>
    <t>It is not possible to insert text or negative values in this cell.</t>
  </si>
  <si>
    <t>It is not possible to insert text or negative values in this cell and those in the next columns.</t>
  </si>
  <si>
    <t>•  Next to the fields containing the inappropriate data the template will show a warning message:</t>
  </si>
  <si>
    <t xml:space="preserve">    all the data is in the appropriate format</t>
  </si>
  <si>
    <t xml:space="preserve">    the are mistakes that need to be corrected</t>
  </si>
  <si>
    <t xml:space="preserve">    Just below the heading of each section there is a summary of the various tests specifying if:</t>
  </si>
  <si>
    <t>Comments</t>
  </si>
  <si>
    <t>Unit of measure</t>
  </si>
  <si>
    <t>It is not possible to insert values (numbers) in this cell.</t>
  </si>
  <si>
    <t xml:space="preserve">   The miskates that are checked by the template are systematically spelled out together with the explanation of how to fill in each cell.</t>
  </si>
  <si>
    <t>Capital expenditure item/category</t>
  </si>
  <si>
    <t>Initial investment</t>
  </si>
  <si>
    <t>Initial Investment</t>
  </si>
  <si>
    <t>Modulated Co-funding Rate</t>
  </si>
  <si>
    <r>
      <t>Return on investment</t>
    </r>
    <r>
      <rPr>
        <b/>
        <u/>
        <sz val="13"/>
        <color theme="1"/>
        <rFont val="Calibri"/>
        <family val="2"/>
        <scheme val="minor"/>
      </rPr>
      <t xml:space="preserve"> without CEF</t>
    </r>
  </si>
  <si>
    <r>
      <t xml:space="preserve">Return on investment </t>
    </r>
    <r>
      <rPr>
        <b/>
        <u/>
        <sz val="13"/>
        <color theme="1"/>
        <rFont val="Calibri"/>
        <family val="2"/>
        <scheme val="minor"/>
      </rPr>
      <t>with CEF</t>
    </r>
  </si>
  <si>
    <r>
      <t xml:space="preserve">Return on investment </t>
    </r>
    <r>
      <rPr>
        <b/>
        <u/>
        <sz val="13"/>
        <color theme="1"/>
        <rFont val="Calibri"/>
        <family val="2"/>
        <scheme val="minor"/>
      </rPr>
      <t>with all grants</t>
    </r>
  </si>
  <si>
    <t>FNPV(Kp)</t>
  </si>
  <si>
    <t>FRR(Kp)</t>
  </si>
  <si>
    <t>Private equity</t>
  </si>
  <si>
    <t>Loan repayment (including interests)</t>
  </si>
  <si>
    <t>Financial Sustainability</t>
  </si>
  <si>
    <t>Return on private sector capital (equity)</t>
  </si>
  <si>
    <t>Net cash flows</t>
  </si>
  <si>
    <t>Cumulated net cash flows</t>
  </si>
  <si>
    <t>Sources of financing</t>
  </si>
  <si>
    <t>Taxes</t>
  </si>
  <si>
    <t>Total sources of financing</t>
  </si>
  <si>
    <t>Repeat the process above, for as many items as needed, by filling in a new line</t>
  </si>
  <si>
    <r>
      <t xml:space="preserve">Loan repayment </t>
    </r>
    <r>
      <rPr>
        <sz val="10"/>
        <color theme="1"/>
        <rFont val="Calibri"/>
        <family val="2"/>
        <scheme val="minor"/>
      </rPr>
      <t>(including interests)</t>
    </r>
  </si>
  <si>
    <t>Project O&amp;M costs (net of savings transferred)</t>
  </si>
  <si>
    <t>Other resources</t>
  </si>
  <si>
    <t>Equity</t>
  </si>
  <si>
    <t>Debt</t>
  </si>
  <si>
    <t>Examples of such income are operating subsidies, cross revenues from other activities of the promoter or additional equity. If you fill in this row make sure an explanation for these amounts is available and make sure that these resources are not a duplication of amounts already presented above.</t>
  </si>
  <si>
    <t>Debt repayment (including interests)</t>
  </si>
  <si>
    <t>Discounted costs</t>
  </si>
  <si>
    <t>FINANCIAL SPREADSHEET NOTICE</t>
  </si>
  <si>
    <t>Form A</t>
  </si>
  <si>
    <t>Form D</t>
  </si>
  <si>
    <t>Revenue name</t>
  </si>
  <si>
    <t>Business Plan</t>
  </si>
  <si>
    <t>Others</t>
  </si>
  <si>
    <t>CBA</t>
  </si>
  <si>
    <t>CBCA</t>
  </si>
  <si>
    <t>Equipment</t>
  </si>
  <si>
    <t>INVESTMENT COSTS</t>
  </si>
  <si>
    <t>OPERATING COSTS</t>
  </si>
  <si>
    <t>REVENUES</t>
  </si>
  <si>
    <t>Requested Co-funding Rate</t>
  </si>
  <si>
    <t>Initital investment</t>
  </si>
  <si>
    <t>The reference period to be used in this template should include both the development and the operational phases.</t>
  </si>
  <si>
    <t>Please insert the requested rate of co-funding for the project.</t>
  </si>
  <si>
    <t>Revenue 1</t>
  </si>
  <si>
    <t>Quantity</t>
  </si>
  <si>
    <t>Unit value</t>
  </si>
  <si>
    <t>Total operating costs</t>
  </si>
  <si>
    <t>Total revenues with CEF</t>
  </si>
  <si>
    <t>THIS SHEET IS HIDDEN TO APPLICANTS</t>
  </si>
  <si>
    <t xml:space="preserve">   Indeed, this template performs some checks to make sure that there are no mistakes in the fields filled in by the applicant.</t>
  </si>
  <si>
    <t>• If you encouter a difficulty in filling in this template you may send a question to:</t>
  </si>
  <si>
    <r>
      <t xml:space="preserve">• In the following sections a visual presentation of the boxes to be filled in (with </t>
    </r>
    <r>
      <rPr>
        <b/>
        <u/>
        <sz val="14"/>
        <color theme="1"/>
        <rFont val="Calibri"/>
        <family val="2"/>
        <scheme val="minor"/>
      </rPr>
      <t>examples</t>
    </r>
    <r>
      <rPr>
        <sz val="14"/>
        <color theme="1"/>
        <rFont val="Calibri"/>
        <family val="2"/>
        <scheme val="minor"/>
      </rPr>
      <t xml:space="preserve"> for their content) is provided together with a text explanation of which values should be used.</t>
    </r>
  </si>
  <si>
    <t>HOW TO FILL IN THE "INPUT SHEET"</t>
  </si>
  <si>
    <t>Please also ensure alignment of the discount rate with the use of constant or real values in the spreadsheet (See "How to fill in the Input Sheet" above).</t>
  </si>
  <si>
    <t>Working capital cycle does not need to be specified in the spreadsheet.</t>
  </si>
  <si>
    <t>-0000-XX-W-M-2X</t>
  </si>
  <si>
    <t>The reference year of the analysis should be the year of the call for proposals.
In the case of development costs incurred in the year(s) before the reference year, these past costs should be capitalized using the discount rate above and reported in the reference year.
In the case no development costs are incurred in the reference year, simply indicate 0 as a value in the associated columns.</t>
  </si>
  <si>
    <t xml:space="preserve">Proposal code: </t>
  </si>
  <si>
    <t xml:space="preserve">   but material discrepancies should be explained in the Comment section of the "Input Sheet".</t>
  </si>
  <si>
    <t xml:space="preserve"> •    The "Input Sheet" is where applicants fill in the values underpinning the financial analysis; </t>
  </si>
  <si>
    <t xml:space="preserve"> •    The "Financial Analysis" sheet that presents the results of the analysis in a standardised format.</t>
  </si>
  <si>
    <t>• The results on the  "Financial Analysis" sheet will only appear when all data in the "Input Sheet" are in the appropriate format.</t>
  </si>
  <si>
    <t>Where relevant, dismantling / decommissionning costs might be included in this section.</t>
  </si>
  <si>
    <t>Where relevant, savings related to avoided investment costs (for existing infrastructure) should appear with negative values (instead of positive values). The same principle applies to the sale of existing assets.</t>
  </si>
  <si>
    <t>Please use this box to specifiy: (i) the inflation rate in case the analysis is in current (nominal) prices; and (ii) the methodology used to determine the residual value. You may also provide here any supporting explanations to the input used in your spreadsheet or additional considerations. Use "Alt + Enter" to write text on a new line.</t>
  </si>
  <si>
    <t xml:space="preserve">Amount  </t>
  </si>
  <si>
    <r>
      <t xml:space="preserve">CEF DIGITAL CALL
</t>
    </r>
    <r>
      <rPr>
        <b/>
        <sz val="14"/>
        <color theme="0"/>
        <rFont val="Calibri"/>
        <family val="2"/>
        <scheme val="minor"/>
      </rPr>
      <t>Funding Gap</t>
    </r>
  </si>
  <si>
    <t>CEF DIGITAL</t>
  </si>
  <si>
    <t>• This excel template is structured in 2 data sheets, this Notice and free tab:</t>
  </si>
  <si>
    <t>• The template is protected and the applicant can insert values and text only in some predefined cells of the "Input Sheet" marked in light blue. 
   The "Financial Analysis" sheet is fully blocked and editing is not possible. Yet, for transparency and comparabilty purposes, it is possible to see the underlying formulas by selecting the cells of all sheets.</t>
  </si>
  <si>
    <t>• When filling in the Input Sheet, absolute values should be used except in the case of avoided investment costs (Section investment costs) and costs savings (Section OPEX) for which a negative sign is needed.</t>
  </si>
  <si>
    <t>• The Business Plan should be presented on an incremental basis.</t>
  </si>
  <si>
    <t>•  To the extent possible, avoid providing hardcoded figures. Instead present intermediate calculations in the  "Free Tab 1 or 2", and provide explanations in these tabs.</t>
  </si>
  <si>
    <t>CEF DIGITAL CALL</t>
  </si>
  <si>
    <r>
      <t xml:space="preserve">CEF DIGITAL CALL
</t>
    </r>
    <r>
      <rPr>
        <b/>
        <sz val="14"/>
        <rFont val="Calibri"/>
        <family val="2"/>
        <scheme val="minor"/>
      </rPr>
      <t>Financial Analysis</t>
    </r>
  </si>
  <si>
    <r>
      <t xml:space="preserve">CEF DIGITAL CALL
</t>
    </r>
    <r>
      <rPr>
        <b/>
        <sz val="14"/>
        <rFont val="Calibri"/>
        <family val="2"/>
        <scheme val="minor"/>
      </rPr>
      <t>Free Sheet 2</t>
    </r>
  </si>
  <si>
    <r>
      <t xml:space="preserve">CEF DIGITAL CALL
</t>
    </r>
    <r>
      <rPr>
        <b/>
        <sz val="14"/>
        <rFont val="Calibri"/>
        <family val="2"/>
        <scheme val="minor"/>
      </rPr>
      <t>Free Sheet 1</t>
    </r>
  </si>
  <si>
    <r>
      <t xml:space="preserve">CEF DIGITAL CALL
</t>
    </r>
    <r>
      <rPr>
        <b/>
        <sz val="14"/>
        <color theme="0"/>
        <rFont val="Calibri"/>
        <family val="2"/>
        <scheme val="minor"/>
      </rPr>
      <t>Additional Financial Analysis</t>
    </r>
  </si>
  <si>
    <t>• Monetary values should be expressed in Euro. If the original business plan uses national currencies please specify in the Comment section which exchange rate has been used to convert the values in Euro.</t>
  </si>
  <si>
    <t xml:space="preserve">Please specify the Financial Discount Rate used for the "Financial Analysis". This will remain constant as from reference year plus one and for the whole reference period. The discount rate can be based on the Weighted Average Cost of Capital of the project. Because taxes should not be included in this spreadsheet the choice should privilege pre-tax discount rates. </t>
  </si>
  <si>
    <t>Cell G11</t>
  </si>
  <si>
    <t>Cell G12</t>
  </si>
  <si>
    <t>Please choose a time reference from the drop-down list. The number of years should not be shorter than 5 years or longer than 50 years. For projects with very long economic life it is recommended to calculate a residual value that can take into consideration the potential of the years exceeding year 50.</t>
  </si>
  <si>
    <r>
      <t xml:space="preserve">Note that this value will define the number of columns in both the Financial Analysis sheet and the Input Sheet. In particular, columns beyond the reference period (after the year apprearing in Cell G14) can still be filled but will appear with a </t>
    </r>
    <r>
      <rPr>
        <strike/>
        <sz val="14"/>
        <color rgb="FFFF0000"/>
        <rFont val="Calibri"/>
        <family val="2"/>
        <scheme val="minor"/>
      </rPr>
      <t xml:space="preserve">strikethrough effect </t>
    </r>
    <r>
      <rPr>
        <sz val="14"/>
        <rFont val="Calibri"/>
        <family val="2"/>
        <scheme val="minor"/>
      </rPr>
      <t>showing that those values are not taken into consideration in the analysis.</t>
    </r>
  </si>
  <si>
    <t>It is not possible to insert text or values different from numbers between 5 and 50.</t>
  </si>
  <si>
    <t>Cell G13</t>
  </si>
  <si>
    <t>Cell C22</t>
  </si>
  <si>
    <t>Cell J22</t>
  </si>
  <si>
    <t>Please specify the value of Investment Costs cash flows for this item or category in the first year of the reference period. Provide in the following columns the values incurred in the following years (K24, L24, etc.).</t>
  </si>
  <si>
    <t>Cell J37</t>
  </si>
  <si>
    <t>It is not possible to insert text or negative values in this cell. Values inserted in columns after the end of the reference period (the year in cell G14) are disregarded.</t>
  </si>
  <si>
    <t>Cell D43</t>
  </si>
  <si>
    <t>Please insert the amount of the residual value for the financial analysis at the end of the reference. The recommended approach is to compute the net present value of the cash flows in the remaining life years of operation beyond the reference period. For non-revenue generating projects the residual market value, as if assets were to be sold at the end of the reference period, can be used. An accounting depreciation formula is acceptable in the case of large infrastructure projects with very long design lifetimes. The residual value can be zero if the time horizon of the analysis matches the economic lifetime of the assets.
In any case, specify in the comment box at the end of the Input Sheet the methodology used to compute the residual value.
It is not possible to insert text or negative values in this cell.</t>
  </si>
  <si>
    <t>Cell C50</t>
  </si>
  <si>
    <t>Cell G50</t>
  </si>
  <si>
    <t>It is not possible to insert text in this cell. This cell cannot be empty if J50 or one of the following columns has been fillied in.</t>
  </si>
  <si>
    <t>Cell I50</t>
  </si>
  <si>
    <t>Cell J50</t>
  </si>
  <si>
    <t>Please insert in this and the following columns (K37, L37) the cash values of the Replacement costs. They represent costs for devices, equipment or specific parts of the infrastruture that have to be replaced within the reference period to ensure that the infrastructure itself remains operational.</t>
  </si>
  <si>
    <t xml:space="preserve">Please specify the volume of usages of the service for the first year of the reference period. Provide in the following columns the number of usages foreseen in the next years (K50, L50, etc.). </t>
  </si>
  <si>
    <t>Cell C117</t>
  </si>
  <si>
    <t>Cell J116</t>
  </si>
  <si>
    <t>Eligible costs</t>
  </si>
  <si>
    <t>It is not possible to insert text or negative values in this cell and those in the next columns. The eligible investment cost cannot exceed the initial investment cost (Cell J115).</t>
  </si>
  <si>
    <t>Please specify the value of Eligible Investment Costs cash flows in the first year of the reference period. Provide in the following columns the values of the following years (K116, L116, etc.). 
Make sure these values correspond to those presented in Application Form A section 3 and Detailed budget tables (Part B section 2).</t>
  </si>
  <si>
    <t>Cell J119</t>
  </si>
  <si>
    <t>If a public contribution has already been received plug its value in the first year of reference (Cell J119).</t>
  </si>
  <si>
    <t>Make sure that the interest rates used to calculate the interest payments are coherent with the rest of the analysis and use real rates if the analysis is carried out at constant prices and nominal rates if the analysis is carried out at current prices.</t>
  </si>
  <si>
    <t>HADEA-CEF-DIGITAL-CALLS@ec.europa.eu</t>
  </si>
  <si>
    <t>Total investment costs might be higher than total eligible costs submitted for co-funding.</t>
  </si>
  <si>
    <t>As far as possible provide the intermediate calculation of the investment costs in the Free Tabs (for example if unitary values for cost of a km of cable, branching unit and landing stations are used please report them).</t>
  </si>
  <si>
    <t>FTE</t>
  </si>
  <si>
    <t>23-EU-DIG-European Submarine Cable</t>
  </si>
  <si>
    <t>Service name / Input name</t>
  </si>
  <si>
    <t>Service name / input name</t>
  </si>
  <si>
    <t>If applicable please specify the unit of measure used to quantify the single usage of the service (e.g. Gbps for data circuits) or the single input (e.g. staff FTE) otherwise put currency unit.</t>
  </si>
  <si>
    <t>Please specify the unitary cost that is incurred to operate and maintain the infrastructure for the provision of a single usage of the new or upgraded service. If more appropriate use the unitary cost of the operating inputs (annual salary, €/Kwh). In case of cost savings use a negative value. For fixed costs insert here 1 and the full amount in Cell J50 (and next columns). A project can have cost savings in both variable and fixed operating costs.</t>
  </si>
  <si>
    <t>GBps</t>
  </si>
  <si>
    <t>Cell C78</t>
  </si>
  <si>
    <t>Cell G78</t>
  </si>
  <si>
    <t>Cell J78</t>
  </si>
  <si>
    <t>Cell J79</t>
  </si>
  <si>
    <t xml:space="preserve">Please specify the unitary price that is charged for the usage of the service (e.g. access fee, rent, IRUs). Provide in the following columns the unit price foreseen in the next years (K79, L79, etc.). </t>
  </si>
  <si>
    <t>If the unit price cannot be singled out please insert "1" in this cell and the full amount or revenues in Cell J78 and following columns (K78, L78, etc.)</t>
  </si>
  <si>
    <t>It is not possible to insert text in this cell. This cell cannot be empty if J78 or one of the following columns has been fillied in.</t>
  </si>
  <si>
    <r>
      <t>• Once filled-in, this template should be uploaded with your application on the Funding and Tender</t>
    </r>
    <r>
      <rPr>
        <sz val="14"/>
        <color rgb="FFFF0000"/>
        <rFont val="Calibri"/>
        <family val="2"/>
        <scheme val="minor"/>
      </rPr>
      <t xml:space="preserve">s </t>
    </r>
    <r>
      <rPr>
        <sz val="14"/>
        <rFont val="Calibri"/>
        <family val="2"/>
        <scheme val="minor"/>
      </rPr>
      <t>Portal</t>
    </r>
  </si>
  <si>
    <t>• The defaut option for filling in this template is to retain Nominal Values (which include inflation). Nevertheless, especially if needed to ensure consistency with other supporting documents, it is also possible to use Real (constant) Values, in which case the discount rate below should be in real terms.</t>
  </si>
  <si>
    <t>Cell G5</t>
  </si>
  <si>
    <t>Local support</t>
  </si>
  <si>
    <t>National support</t>
  </si>
  <si>
    <t>Other</t>
  </si>
  <si>
    <t>RRF - Recovery and Resilience Facility</t>
  </si>
  <si>
    <t>ERDF - European Regional Development Fund</t>
  </si>
  <si>
    <t>NDICI - Neighbourhood, Development and International Cooperation Instrument</t>
  </si>
  <si>
    <t>EAFRD - European agricultural fund for rural development</t>
  </si>
  <si>
    <t>Total other public contributions</t>
  </si>
  <si>
    <t>Cell J130</t>
  </si>
  <si>
    <t>Cell J131</t>
  </si>
  <si>
    <t>Cell J124</t>
  </si>
  <si>
    <t>Please specify the amount of own resources or equity provided by investors expected in the first year of the reference period. Provide in the following columns the values of the following years (K124, L124, etc.).</t>
  </si>
  <si>
    <t>If an equity investment already took place plug its value in the first year of reference (Cell J124).</t>
  </si>
  <si>
    <t>Please specify the amount of loan provided by creditors expected in the first year of the reference period. Provide in the following columns the values of the following years (K125, L125 etc.).</t>
  </si>
  <si>
    <t>If a loan has already been drawn from a valid credit line plug its value in the first year of reference (Cell J125).</t>
  </si>
  <si>
    <t>Cell J125</t>
  </si>
  <si>
    <t>Please specify the amount for the repayment of interest and principal/capital on the debt ("debt service") expected in the first year of the reference period. The repayment typically starts when some operations begin (after completion of the construciton). Therefore, it is common that in the first years there are no repayments. Provide in the following columns the values of the following years (K130, L130, etc.).</t>
  </si>
  <si>
    <t>Please specify the amount of taxes on capital/income and other direct taxes expected in the first year of the reference period. Provide in the following columns the values of the following years (K131, L131, etc.).</t>
  </si>
  <si>
    <t>When applicable please specify the amount of additional resouces that is available to ensure the financial sustainability of the project expected in the first year of the reference period. Provide in the following columns the values of the following years (K133, L133, etc.).</t>
  </si>
  <si>
    <t>Cell J133</t>
  </si>
  <si>
    <t>Cell C139</t>
  </si>
  <si>
    <t>Cell G119</t>
  </si>
  <si>
    <t>Other public contribution 1</t>
  </si>
  <si>
    <t>Please do the same for the next two sources of public contribution (Cells G120 and G121)</t>
  </si>
  <si>
    <t>Please specify the amount of other public contribution expected in the first year of the reference period. Provide in the following columns the values of the following years K119, L119, etc.).</t>
  </si>
  <si>
    <t>Please do the same for the next two sources of public contribution (Cells J120 and J121 and following)</t>
  </si>
  <si>
    <t>Other public contribution 2</t>
  </si>
  <si>
    <t>Other public contribution 3</t>
  </si>
  <si>
    <t>Please specify, if relevant, which other public programme/fund is supporting the project. Select from the drop down list. If you select "Other" please give more details in the "Comment" box in Cell C139.</t>
  </si>
  <si>
    <r>
      <rPr>
        <sz val="14"/>
        <color theme="1"/>
        <rFont val="Calibri"/>
        <family val="2"/>
      </rPr>
      <t xml:space="preserve">• </t>
    </r>
    <r>
      <rPr>
        <sz val="14"/>
        <color theme="1"/>
        <rFont val="Calibri"/>
        <family val="2"/>
        <scheme val="minor"/>
      </rPr>
      <t>This template is meant to support applicants in the presentation of the quantitative values of the Business Plan in a common and simplified format.</t>
    </r>
  </si>
  <si>
    <t>• Divergences in comparison to the Business Plan are acceptable (e.g. due to the introduction of rounded values or limitations of this template),</t>
  </si>
  <si>
    <t xml:space="preserve">   If the Business Plan study includes different scenarios please fill the template using the data that were used for the determination of the CEF funding requested.</t>
  </si>
  <si>
    <t>Please insert a clear name to define this item or category of the Investment Costs. Examples of categories include "start up and development costs"; “desktop study”; "system design"; "route survey" (including marine ground surveys, environmental studies, permits); "cable manufacturing/supply (including sensors, branching units and repeaters)"; "land acquisition"; "cable installation/deployment (laying, burial)"; "civil engineering works at landing station"; "landing station equipment including power feeder"; "commissioning works"; "system integration and configuration"; “IRU”; etc....</t>
  </si>
  <si>
    <t>Please insert a clear name to define the new or upgraded service provided by the project for which operational costs are incurred. If more appropriate breakdown the operating costs by typologies (e.g. personnel cost, energy, services, etc.). Maintenance and repair should be covered under this section. Do not insert in this section the cost of financing (i.e. repayments), asset depreciation or fiscal costs (i.e. taxes)</t>
  </si>
  <si>
    <t>Please specify the unit of measure used to quantify the usage of the service / demand (e.g. Gbps, number of fibre pairs)</t>
  </si>
  <si>
    <t>Please specify the incremental volume of usages of the service for the first year of the reference period. Provide in the following columns the usage foreseen in the next years (K78, L78, etc.). Make sure that this is consistent with section 4.1 “demand analysis” of Application Form part B.</t>
  </si>
  <si>
    <t xml:space="preserve">Proposal acronym: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</si>
</sst>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_-;\-* #,##0.0_-;_-* &quot;-&quot;??_-;_-@_-"/>
    <numFmt numFmtId="165" formatCode="_-* #,##0_-;\-* #,##0_-;_-* &quot;-&quot;??_-;_-@_-"/>
    <numFmt numFmtId="166" formatCode="0.0%"/>
    <numFmt numFmtId="167" formatCode="#,##0_ ;\-#,##0\ ;_-* &quot;-&quot;??_-"/>
    <numFmt numFmtId="168" formatCode="#,##0.0_ ;\-#,##0.0\ ;_-* &quot;-&quot;??_-"/>
    <numFmt numFmtId="169" formatCode="#,##0.00_ ;\-#,##0.00\ ;_-* &quot;-&quot;??_-"/>
  </numFmts>
  <fonts count="50" x14ac:knownFonts="1">
    <font>
      <sz val="11"/>
      <color theme="1"/>
      <name val="Calibri"/>
      <family val="2"/>
      <scheme val="minor"/>
    </font>
    <font>
      <sz val="11"/>
      <color theme="1"/>
      <name val="Calibri"/>
      <family val="2"/>
      <scheme val="minor"/>
    </font>
    <font>
      <sz val="11"/>
      <name val="Calibri"/>
      <family val="2"/>
      <scheme val="minor"/>
    </font>
    <font>
      <sz val="14"/>
      <color theme="1"/>
      <name val="Calibri"/>
      <family val="2"/>
      <scheme val="minor"/>
    </font>
    <font>
      <b/>
      <sz val="11"/>
      <color theme="1"/>
      <name val="Calibri"/>
      <family val="2"/>
      <scheme val="minor"/>
    </font>
    <font>
      <b/>
      <sz val="14"/>
      <color rgb="FFFF0000"/>
      <name val="Calibri"/>
      <family val="2"/>
      <scheme val="minor"/>
    </font>
    <font>
      <b/>
      <sz val="12"/>
      <color theme="1"/>
      <name val="Calibri"/>
      <family val="2"/>
      <scheme val="minor"/>
    </font>
    <font>
      <b/>
      <sz val="14"/>
      <color theme="1"/>
      <name val="Calibri"/>
      <family val="2"/>
      <scheme val="minor"/>
    </font>
    <font>
      <sz val="14"/>
      <name val="Calibri"/>
      <family val="2"/>
      <scheme val="minor"/>
    </font>
    <font>
      <sz val="8"/>
      <color theme="2" tint="-0.249977111117893"/>
      <name val="Calibri"/>
      <family val="2"/>
      <scheme val="minor"/>
    </font>
    <font>
      <b/>
      <sz val="11"/>
      <name val="Calibri"/>
      <family val="2"/>
      <scheme val="minor"/>
    </font>
    <font>
      <b/>
      <sz val="16"/>
      <name val="Calibri"/>
      <family val="2"/>
      <scheme val="minor"/>
    </font>
    <font>
      <b/>
      <sz val="14"/>
      <name val="Calibri"/>
      <family val="2"/>
      <scheme val="minor"/>
    </font>
    <font>
      <b/>
      <sz val="13"/>
      <color theme="1"/>
      <name val="Calibri"/>
      <family val="2"/>
      <scheme val="minor"/>
    </font>
    <font>
      <sz val="12"/>
      <color theme="1"/>
      <name val="Calibri"/>
      <family val="2"/>
      <scheme val="minor"/>
    </font>
    <font>
      <sz val="11"/>
      <color theme="0" tint="-0.14999847407452621"/>
      <name val="Calibri"/>
      <family val="2"/>
      <scheme val="minor"/>
    </font>
    <font>
      <b/>
      <sz val="10"/>
      <color theme="1"/>
      <name val="Calibri"/>
      <family val="2"/>
      <scheme val="minor"/>
    </font>
    <font>
      <sz val="11"/>
      <color rgb="FF92D050"/>
      <name val="Calibri"/>
      <family val="2"/>
      <scheme val="minor"/>
    </font>
    <font>
      <sz val="11"/>
      <color rgb="FF00B0F0"/>
      <name val="Calibri"/>
      <family val="2"/>
      <scheme val="minor"/>
    </font>
    <font>
      <sz val="11"/>
      <color rgb="FFFF0000"/>
      <name val="Calibri"/>
      <family val="2"/>
      <scheme val="minor"/>
    </font>
    <font>
      <sz val="11"/>
      <color theme="0"/>
      <name val="Calibri"/>
      <family val="2"/>
      <scheme val="minor"/>
    </font>
    <font>
      <u/>
      <sz val="11"/>
      <color theme="10"/>
      <name val="Calibri"/>
      <family val="2"/>
      <scheme val="minor"/>
    </font>
    <font>
      <b/>
      <i/>
      <u/>
      <sz val="18"/>
      <color theme="1"/>
      <name val="Calibri"/>
      <family val="2"/>
      <scheme val="minor"/>
    </font>
    <font>
      <sz val="14"/>
      <color rgb="FFFF0000"/>
      <name val="Calibri"/>
      <family val="2"/>
      <scheme val="minor"/>
    </font>
    <font>
      <sz val="14"/>
      <color theme="1"/>
      <name val="Calibri"/>
      <family val="2"/>
    </font>
    <font>
      <b/>
      <sz val="24"/>
      <color theme="1"/>
      <name val="Calibri"/>
      <family val="2"/>
      <scheme val="minor"/>
    </font>
    <font>
      <sz val="11"/>
      <color theme="6"/>
      <name val="Calibri"/>
      <family val="2"/>
      <scheme val="minor"/>
    </font>
    <font>
      <sz val="11"/>
      <color theme="2" tint="-0.249977111117893"/>
      <name val="Calibri"/>
      <family val="2"/>
      <scheme val="minor"/>
    </font>
    <font>
      <sz val="14"/>
      <color theme="0"/>
      <name val="Calibri"/>
      <family val="2"/>
      <scheme val="minor"/>
    </font>
    <font>
      <b/>
      <u/>
      <sz val="14"/>
      <color theme="1"/>
      <name val="Calibri"/>
      <family val="2"/>
      <scheme val="minor"/>
    </font>
    <font>
      <b/>
      <sz val="14"/>
      <color rgb="FF92D050"/>
      <name val="Calibri"/>
      <family val="2"/>
      <scheme val="minor"/>
    </font>
    <font>
      <i/>
      <sz val="16"/>
      <name val="Calibri"/>
      <family val="2"/>
      <scheme val="minor"/>
    </font>
    <font>
      <b/>
      <sz val="13"/>
      <name val="Calibri"/>
      <family val="2"/>
      <scheme val="minor"/>
    </font>
    <font>
      <b/>
      <sz val="16"/>
      <color rgb="FF00B0F0"/>
      <name val="Calibri"/>
      <family val="2"/>
      <scheme val="minor"/>
    </font>
    <font>
      <b/>
      <sz val="16"/>
      <color rgb="FF92D050"/>
      <name val="Calibri"/>
      <family val="2"/>
      <scheme val="minor"/>
    </font>
    <font>
      <b/>
      <u/>
      <sz val="13"/>
      <color theme="1"/>
      <name val="Calibri"/>
      <family val="2"/>
      <scheme val="minor"/>
    </font>
    <font>
      <b/>
      <sz val="11"/>
      <color rgb="FF00B0F0"/>
      <name val="Calibri"/>
      <family val="2"/>
      <scheme val="minor"/>
    </font>
    <font>
      <b/>
      <sz val="15"/>
      <color rgb="FF00B0F0"/>
      <name val="Calibri"/>
      <family val="2"/>
      <scheme val="minor"/>
    </font>
    <font>
      <b/>
      <sz val="18"/>
      <color theme="1"/>
      <name val="Calibri"/>
      <family val="2"/>
      <scheme val="minor"/>
    </font>
    <font>
      <sz val="18"/>
      <color theme="1"/>
      <name val="Calibri"/>
      <family val="2"/>
      <scheme val="minor"/>
    </font>
    <font>
      <i/>
      <sz val="10"/>
      <color theme="1"/>
      <name val="Calibri"/>
      <family val="2"/>
      <scheme val="minor"/>
    </font>
    <font>
      <sz val="10"/>
      <color theme="1"/>
      <name val="Calibri"/>
      <family val="2"/>
      <scheme val="minor"/>
    </font>
    <font>
      <sz val="10"/>
      <name val="Calibri"/>
      <family val="2"/>
      <scheme val="minor"/>
    </font>
    <font>
      <b/>
      <sz val="12"/>
      <name val="Calibri"/>
      <family val="2"/>
      <scheme val="minor"/>
    </font>
    <font>
      <strike/>
      <sz val="14"/>
      <color rgb="FFFF0000"/>
      <name val="Calibri"/>
      <family val="2"/>
      <scheme val="minor"/>
    </font>
    <font>
      <b/>
      <sz val="11"/>
      <color theme="0"/>
      <name val="Calibri"/>
      <family val="2"/>
      <scheme val="minor"/>
    </font>
    <font>
      <b/>
      <sz val="16"/>
      <color theme="0"/>
      <name val="Calibri"/>
      <family val="2"/>
      <scheme val="minor"/>
    </font>
    <font>
      <b/>
      <sz val="14"/>
      <color theme="0"/>
      <name val="Calibri"/>
      <family val="2"/>
      <scheme val="minor"/>
    </font>
    <font>
      <u/>
      <sz val="14"/>
      <color theme="10"/>
      <name val="Calibri"/>
      <family val="2"/>
      <scheme val="minor"/>
    </font>
    <font>
      <sz val="8"/>
      <name val="Calibri"/>
      <family val="2"/>
      <scheme val="minor"/>
    </font>
  </fonts>
  <fills count="1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2" tint="-0.249977111117893"/>
        <bgColor indexed="64"/>
      </patternFill>
    </fill>
    <fill>
      <patternFill patternType="solid">
        <fgColor rgb="FFCC99FF"/>
        <bgColor indexed="64"/>
      </patternFill>
    </fill>
    <fill>
      <patternFill patternType="solid">
        <fgColor theme="2"/>
        <bgColor indexed="64"/>
      </patternFill>
    </fill>
    <fill>
      <patternFill patternType="solid">
        <fgColor rgb="FFFF0000"/>
        <bgColor indexed="64"/>
      </patternFill>
    </fill>
    <fill>
      <patternFill patternType="solid">
        <fgColor rgb="FFFFC000"/>
        <bgColor indexed="64"/>
      </patternFill>
    </fill>
    <fill>
      <patternFill patternType="solid">
        <fgColor rgb="FFFF7C80"/>
        <bgColor indexed="64"/>
      </patternFill>
    </fill>
    <fill>
      <patternFill patternType="solid">
        <fgColor rgb="FFFFFF00"/>
        <bgColor indexed="64"/>
      </patternFill>
    </fill>
    <fill>
      <patternFill patternType="solid">
        <fgColor rgb="FFFFCC99"/>
        <bgColor indexed="64"/>
      </patternFill>
    </fill>
    <fill>
      <patternFill patternType="solid">
        <fgColor rgb="FFED7D31"/>
        <bgColor indexed="64"/>
      </patternFill>
    </fill>
    <fill>
      <patternFill patternType="solid">
        <fgColor rgb="FFF4B084"/>
        <bgColor indexed="64"/>
      </patternFill>
    </fill>
    <fill>
      <patternFill patternType="solid">
        <fgColor rgb="FFC00000"/>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4" tint="0.79998168889431442"/>
        <bgColor indexed="64"/>
      </patternFill>
    </fill>
  </fills>
  <borders count="5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medium">
        <color indexed="64"/>
      </top>
      <bottom style="hair">
        <color indexed="64"/>
      </bottom>
      <diagonal/>
    </border>
    <border>
      <left style="hair">
        <color indexed="64"/>
      </left>
      <right/>
      <top style="hair">
        <color indexed="64"/>
      </top>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hair">
        <color indexed="64"/>
      </left>
      <right/>
      <top/>
      <bottom style="hair">
        <color indexed="64"/>
      </bottom>
      <diagonal/>
    </border>
    <border>
      <left style="hair">
        <color indexed="64"/>
      </left>
      <right style="hair">
        <color indexed="64"/>
      </right>
      <top/>
      <bottom/>
      <diagonal/>
    </border>
    <border>
      <left style="medium">
        <color indexed="64"/>
      </left>
      <right style="hair">
        <color indexed="64"/>
      </right>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1" fillId="0" borderId="0" applyNumberFormat="0" applyFill="0" applyBorder="0" applyAlignment="0" applyProtection="0"/>
  </cellStyleXfs>
  <cellXfs count="432">
    <xf numFmtId="0" fontId="0" fillId="0" borderId="0" xfId="0"/>
    <xf numFmtId="0" fontId="0" fillId="2" borderId="0" xfId="0" applyFill="1"/>
    <xf numFmtId="0" fontId="0" fillId="2" borderId="0" xfId="0" applyFill="1" applyAlignment="1">
      <alignment horizontal="center"/>
    </xf>
    <xf numFmtId="0" fontId="4" fillId="2" borderId="0" xfId="0" applyFont="1" applyFill="1"/>
    <xf numFmtId="0" fontId="0" fillId="2" borderId="0" xfId="0" applyFill="1" applyAlignment="1">
      <alignment horizontal="right"/>
    </xf>
    <xf numFmtId="0" fontId="0" fillId="2" borderId="0" xfId="0" applyFill="1" applyBorder="1"/>
    <xf numFmtId="0" fontId="0" fillId="4" borderId="0" xfId="0" applyFill="1"/>
    <xf numFmtId="0" fontId="0" fillId="4" borderId="0" xfId="0" applyFill="1" applyBorder="1"/>
    <xf numFmtId="0" fontId="3" fillId="4" borderId="0" xfId="0" applyFont="1" applyFill="1" applyAlignment="1">
      <alignment horizontal="center"/>
    </xf>
    <xf numFmtId="0" fontId="8" fillId="4" borderId="0" xfId="0" applyFont="1" applyFill="1" applyAlignment="1">
      <alignment horizontal="center"/>
    </xf>
    <xf numFmtId="0" fontId="9" fillId="4" borderId="0" xfId="0" applyFont="1" applyFill="1" applyAlignment="1">
      <alignment horizontal="center"/>
    </xf>
    <xf numFmtId="0" fontId="6" fillId="4" borderId="0" xfId="0" applyFont="1" applyFill="1" applyAlignment="1">
      <alignment horizontal="right"/>
    </xf>
    <xf numFmtId="0" fontId="13" fillId="4" borderId="0" xfId="0" applyFont="1" applyFill="1"/>
    <xf numFmtId="0" fontId="0" fillId="2" borderId="26" xfId="0" applyFill="1" applyBorder="1"/>
    <xf numFmtId="0" fontId="0" fillId="2" borderId="3" xfId="0" applyFill="1" applyBorder="1"/>
    <xf numFmtId="0" fontId="0" fillId="2" borderId="6" xfId="0" applyFill="1" applyBorder="1"/>
    <xf numFmtId="0" fontId="0" fillId="2" borderId="8" xfId="0" applyFill="1" applyBorder="1"/>
    <xf numFmtId="166" fontId="6" fillId="5" borderId="1" xfId="2" applyNumberFormat="1" applyFont="1" applyFill="1" applyBorder="1" applyAlignment="1">
      <alignment horizontal="right"/>
    </xf>
    <xf numFmtId="0" fontId="12" fillId="2" borderId="0" xfId="0" applyFont="1" applyFill="1"/>
    <xf numFmtId="0" fontId="5" fillId="2" borderId="0" xfId="0" applyFont="1" applyFill="1" applyAlignment="1">
      <alignment horizontal="center"/>
    </xf>
    <xf numFmtId="0" fontId="14" fillId="2" borderId="0" xfId="0" applyFont="1" applyFill="1" applyBorder="1" applyAlignment="1">
      <alignment horizontal="center"/>
    </xf>
    <xf numFmtId="0" fontId="15" fillId="4" borderId="0" xfId="0" applyFont="1" applyFill="1" applyAlignment="1">
      <alignment horizontal="center"/>
    </xf>
    <xf numFmtId="0" fontId="15" fillId="4" borderId="0" xfId="0" applyFont="1" applyFill="1"/>
    <xf numFmtId="0" fontId="15" fillId="4" borderId="0" xfId="0" applyFont="1" applyFill="1" applyAlignment="1">
      <alignment horizontal="left"/>
    </xf>
    <xf numFmtId="0" fontId="7" fillId="6" borderId="9" xfId="0" applyFont="1" applyFill="1" applyBorder="1"/>
    <xf numFmtId="0" fontId="5" fillId="6" borderId="9" xfId="0" applyFont="1" applyFill="1" applyBorder="1"/>
    <xf numFmtId="0" fontId="0" fillId="6" borderId="9" xfId="0" applyFill="1" applyBorder="1"/>
    <xf numFmtId="0" fontId="13" fillId="4" borderId="0" xfId="0" applyFont="1" applyFill="1" applyAlignment="1">
      <alignment wrapText="1"/>
    </xf>
    <xf numFmtId="0" fontId="16" fillId="2" borderId="0" xfId="0" applyFont="1" applyFill="1" applyAlignment="1">
      <alignment horizontal="center"/>
    </xf>
    <xf numFmtId="0" fontId="18" fillId="2" borderId="0" xfId="0" applyFont="1" applyFill="1" applyAlignment="1">
      <alignment horizontal="left"/>
    </xf>
    <xf numFmtId="0" fontId="17" fillId="2" borderId="0" xfId="0" applyFont="1" applyFill="1" applyAlignment="1">
      <alignment horizontal="left"/>
    </xf>
    <xf numFmtId="0" fontId="0" fillId="4" borderId="0" xfId="0" applyFill="1" applyProtection="1">
      <protection hidden="1"/>
    </xf>
    <xf numFmtId="0" fontId="0" fillId="2" borderId="0" xfId="0" applyFill="1" applyProtection="1">
      <protection hidden="1"/>
    </xf>
    <xf numFmtId="0" fontId="19" fillId="2" borderId="0" xfId="0" applyFont="1" applyFill="1"/>
    <xf numFmtId="0" fontId="3" fillId="2" borderId="0" xfId="0" applyFont="1" applyFill="1" applyAlignment="1"/>
    <xf numFmtId="0" fontId="20" fillId="2" borderId="0" xfId="0" applyFont="1" applyFill="1" applyAlignment="1"/>
    <xf numFmtId="0" fontId="8" fillId="2" borderId="0" xfId="0" applyFont="1" applyFill="1" applyAlignment="1"/>
    <xf numFmtId="0" fontId="22" fillId="2" borderId="0" xfId="0" applyFont="1" applyFill="1" applyAlignment="1"/>
    <xf numFmtId="0" fontId="8" fillId="2" borderId="0" xfId="0" applyFont="1" applyFill="1" applyAlignment="1">
      <alignment wrapText="1"/>
    </xf>
    <xf numFmtId="0" fontId="13" fillId="2" borderId="0" xfId="0" applyFont="1" applyFill="1" applyAlignment="1">
      <alignment horizontal="right" vertical="center"/>
    </xf>
    <xf numFmtId="0" fontId="3" fillId="2" borderId="0" xfId="0" applyFont="1" applyFill="1" applyAlignment="1">
      <alignment vertical="center"/>
    </xf>
    <xf numFmtId="0" fontId="3" fillId="2" borderId="0" xfId="0" applyFont="1" applyFill="1" applyAlignment="1">
      <alignment horizontal="left" wrapText="1"/>
    </xf>
    <xf numFmtId="0" fontId="3" fillId="2" borderId="0" xfId="0" applyFont="1" applyFill="1" applyAlignment="1">
      <alignment vertical="top" wrapText="1"/>
    </xf>
    <xf numFmtId="165" fontId="0" fillId="2" borderId="0" xfId="1" applyNumberFormat="1" applyFont="1" applyFill="1" applyBorder="1" applyAlignment="1">
      <alignment horizontal="center"/>
    </xf>
    <xf numFmtId="0" fontId="3" fillId="2" borderId="0" xfId="0" applyFont="1" applyFill="1" applyAlignment="1">
      <alignment horizontal="left" vertical="top" wrapText="1"/>
    </xf>
    <xf numFmtId="0" fontId="3" fillId="2" borderId="0" xfId="0" applyFont="1" applyFill="1" applyAlignment="1">
      <alignment horizontal="left" vertical="center" wrapText="1"/>
    </xf>
    <xf numFmtId="0" fontId="10" fillId="2" borderId="0" xfId="0" applyFont="1" applyFill="1" applyAlignment="1">
      <alignment horizontal="right"/>
    </xf>
    <xf numFmtId="0" fontId="26" fillId="4" borderId="0" xfId="0" applyFont="1" applyFill="1" applyAlignment="1">
      <alignment horizontal="center"/>
    </xf>
    <xf numFmtId="0" fontId="27" fillId="4" borderId="0" xfId="0" applyFont="1" applyFill="1"/>
    <xf numFmtId="0" fontId="7" fillId="6" borderId="9" xfId="0" applyFont="1" applyFill="1" applyBorder="1" applyProtection="1"/>
    <xf numFmtId="0" fontId="5" fillId="6" borderId="9" xfId="0" applyFont="1" applyFill="1" applyBorder="1" applyProtection="1"/>
    <xf numFmtId="0" fontId="0" fillId="6" borderId="9" xfId="0" applyFill="1" applyBorder="1" applyProtection="1"/>
    <xf numFmtId="0" fontId="20" fillId="2" borderId="0" xfId="0" applyFont="1" applyFill="1" applyAlignment="1" applyProtection="1"/>
    <xf numFmtId="0" fontId="0" fillId="2" borderId="0" xfId="0" applyFill="1" applyProtection="1"/>
    <xf numFmtId="0" fontId="10" fillId="2" borderId="0" xfId="0" applyFont="1" applyFill="1" applyAlignment="1" applyProtection="1">
      <alignment horizontal="right"/>
    </xf>
    <xf numFmtId="0" fontId="10" fillId="2" borderId="0" xfId="0" applyFont="1" applyFill="1" applyAlignment="1" applyProtection="1">
      <alignment horizontal="left"/>
    </xf>
    <xf numFmtId="0" fontId="10" fillId="2" borderId="0" xfId="0" applyFont="1" applyFill="1" applyAlignment="1" applyProtection="1">
      <alignment horizontal="center"/>
    </xf>
    <xf numFmtId="0" fontId="12" fillId="2" borderId="0" xfId="0" applyFont="1" applyFill="1" applyProtection="1"/>
    <xf numFmtId="0" fontId="0" fillId="2" borderId="0" xfId="0" applyFill="1" applyAlignment="1" applyProtection="1">
      <alignment horizontal="center"/>
    </xf>
    <xf numFmtId="0" fontId="2" fillId="2" borderId="0" xfId="0" applyFont="1" applyFill="1" applyAlignment="1" applyProtection="1"/>
    <xf numFmtId="0" fontId="16" fillId="2" borderId="0" xfId="0" applyFont="1" applyFill="1" applyAlignment="1" applyProtection="1">
      <alignment horizontal="center"/>
    </xf>
    <xf numFmtId="0" fontId="4" fillId="2" borderId="0" xfId="0" applyFont="1" applyFill="1" applyProtection="1"/>
    <xf numFmtId="0" fontId="0" fillId="2" borderId="0" xfId="0" applyFill="1" applyAlignment="1" applyProtection="1">
      <alignment horizontal="right"/>
    </xf>
    <xf numFmtId="0" fontId="23" fillId="2" borderId="0" xfId="0" applyFont="1" applyFill="1" applyAlignment="1"/>
    <xf numFmtId="0" fontId="16" fillId="2" borderId="0" xfId="0" applyFont="1" applyFill="1" applyAlignment="1">
      <alignment horizontal="center" vertical="center" wrapText="1"/>
    </xf>
    <xf numFmtId="1" fontId="0" fillId="2" borderId="0" xfId="0" applyNumberFormat="1" applyFill="1" applyAlignment="1">
      <alignment horizontal="center"/>
    </xf>
    <xf numFmtId="0" fontId="3" fillId="2" borderId="0" xfId="0" applyFont="1" applyFill="1" applyAlignment="1">
      <alignment horizontal="left" wrapText="1"/>
    </xf>
    <xf numFmtId="0" fontId="3" fillId="2" borderId="0" xfId="0" applyFont="1" applyFill="1" applyAlignment="1">
      <alignment horizontal="left" vertical="center" wrapText="1"/>
    </xf>
    <xf numFmtId="165" fontId="4" fillId="2" borderId="26" xfId="1" applyNumberFormat="1" applyFont="1" applyFill="1" applyBorder="1" applyAlignment="1"/>
    <xf numFmtId="0" fontId="0" fillId="2" borderId="26" xfId="0" applyFill="1" applyBorder="1" applyAlignment="1" applyProtection="1"/>
    <xf numFmtId="0" fontId="0" fillId="2" borderId="27" xfId="0" applyFill="1" applyBorder="1" applyAlignment="1" applyProtection="1"/>
    <xf numFmtId="167" fontId="0" fillId="2" borderId="9" xfId="1" applyNumberFormat="1" applyFont="1" applyFill="1" applyBorder="1"/>
    <xf numFmtId="167" fontId="0" fillId="2" borderId="27" xfId="1" applyNumberFormat="1" applyFont="1" applyFill="1" applyBorder="1"/>
    <xf numFmtId="167" fontId="0" fillId="2" borderId="11" xfId="1" applyNumberFormat="1" applyFont="1" applyFill="1" applyBorder="1"/>
    <xf numFmtId="167" fontId="0" fillId="2" borderId="12" xfId="1" applyNumberFormat="1" applyFont="1" applyFill="1" applyBorder="1"/>
    <xf numFmtId="167" fontId="0" fillId="2" borderId="15" xfId="1" applyNumberFormat="1" applyFont="1" applyFill="1" applyBorder="1"/>
    <xf numFmtId="167" fontId="0" fillId="2" borderId="16" xfId="1" applyNumberFormat="1" applyFont="1" applyFill="1" applyBorder="1"/>
    <xf numFmtId="167" fontId="0" fillId="2" borderId="17" xfId="1" applyNumberFormat="1" applyFont="1" applyFill="1" applyBorder="1"/>
    <xf numFmtId="167" fontId="0" fillId="2" borderId="18" xfId="1" applyNumberFormat="1" applyFont="1" applyFill="1" applyBorder="1"/>
    <xf numFmtId="167" fontId="0" fillId="2" borderId="0" xfId="0" applyNumberFormat="1" applyFill="1"/>
    <xf numFmtId="167" fontId="0" fillId="2" borderId="0" xfId="0" applyNumberFormat="1" applyFill="1" applyAlignment="1">
      <alignment horizontal="right"/>
    </xf>
    <xf numFmtId="167" fontId="0" fillId="2" borderId="19" xfId="1" applyNumberFormat="1" applyFont="1" applyFill="1" applyBorder="1"/>
    <xf numFmtId="167" fontId="0" fillId="2" borderId="23" xfId="1" applyNumberFormat="1" applyFont="1" applyFill="1" applyBorder="1"/>
    <xf numFmtId="167" fontId="0" fillId="2" borderId="24" xfId="1" applyNumberFormat="1" applyFont="1" applyFill="1" applyBorder="1"/>
    <xf numFmtId="167" fontId="0" fillId="2" borderId="25" xfId="1" applyNumberFormat="1" applyFont="1" applyFill="1" applyBorder="1"/>
    <xf numFmtId="167" fontId="0" fillId="2" borderId="20" xfId="1" applyNumberFormat="1" applyFont="1" applyFill="1" applyBorder="1"/>
    <xf numFmtId="167" fontId="0" fillId="2" borderId="13" xfId="1" applyNumberFormat="1" applyFont="1" applyFill="1" applyBorder="1"/>
    <xf numFmtId="167" fontId="0" fillId="2" borderId="14" xfId="1" applyNumberFormat="1" applyFont="1" applyFill="1" applyBorder="1"/>
    <xf numFmtId="167" fontId="0" fillId="2" borderId="21" xfId="1" applyNumberFormat="1" applyFont="1" applyFill="1" applyBorder="1"/>
    <xf numFmtId="167" fontId="0" fillId="2" borderId="22" xfId="1" applyNumberFormat="1" applyFont="1" applyFill="1" applyBorder="1"/>
    <xf numFmtId="167" fontId="0" fillId="2" borderId="1" xfId="1" applyNumberFormat="1" applyFont="1" applyFill="1" applyBorder="1"/>
    <xf numFmtId="167" fontId="0" fillId="2" borderId="2" xfId="1" applyNumberFormat="1" applyFont="1" applyFill="1" applyBorder="1"/>
    <xf numFmtId="167" fontId="6" fillId="5" borderId="2" xfId="1" applyNumberFormat="1" applyFont="1" applyFill="1" applyBorder="1" applyAlignment="1">
      <alignment horizontal="right"/>
    </xf>
    <xf numFmtId="0" fontId="3" fillId="2" borderId="0" xfId="0" applyFont="1" applyFill="1" applyAlignment="1">
      <alignment horizontal="left" wrapText="1"/>
    </xf>
    <xf numFmtId="0" fontId="30" fillId="6" borderId="9" xfId="0" applyFont="1" applyFill="1" applyBorder="1" applyAlignment="1" applyProtection="1">
      <alignment horizontal="right"/>
    </xf>
    <xf numFmtId="0" fontId="2" fillId="2" borderId="0" xfId="0" applyFont="1" applyFill="1" applyAlignment="1"/>
    <xf numFmtId="0" fontId="31" fillId="2" borderId="0" xfId="0" applyFont="1" applyFill="1" applyAlignment="1" applyProtection="1"/>
    <xf numFmtId="0" fontId="32" fillId="2" borderId="0" xfId="0" applyFont="1" applyFill="1" applyAlignment="1">
      <alignment horizontal="right" vertical="center"/>
    </xf>
    <xf numFmtId="0" fontId="12" fillId="2" borderId="0" xfId="0" applyFont="1" applyFill="1" applyAlignment="1"/>
    <xf numFmtId="0" fontId="33" fillId="6" borderId="9" xfId="0" applyFont="1" applyFill="1" applyBorder="1" applyProtection="1"/>
    <xf numFmtId="0" fontId="34" fillId="6" borderId="9" xfId="0" applyFont="1" applyFill="1" applyBorder="1" applyAlignment="1" applyProtection="1">
      <alignment horizontal="right"/>
    </xf>
    <xf numFmtId="165" fontId="0" fillId="4" borderId="0" xfId="1" applyNumberFormat="1" applyFont="1" applyFill="1"/>
    <xf numFmtId="166" fontId="6" fillId="2" borderId="1" xfId="2" applyNumberFormat="1" applyFont="1" applyFill="1" applyBorder="1" applyAlignment="1">
      <alignment horizontal="right"/>
    </xf>
    <xf numFmtId="0" fontId="14" fillId="4" borderId="0" xfId="0" applyFont="1" applyFill="1" applyAlignment="1">
      <alignment horizontal="left"/>
    </xf>
    <xf numFmtId="0" fontId="6" fillId="4" borderId="0" xfId="0" applyFont="1" applyFill="1" applyAlignment="1">
      <alignment horizontal="left"/>
    </xf>
    <xf numFmtId="0" fontId="37" fillId="6" borderId="9" xfId="0" applyFont="1" applyFill="1" applyBorder="1" applyAlignment="1" applyProtection="1">
      <alignment horizontal="right"/>
    </xf>
    <xf numFmtId="0" fontId="0" fillId="4" borderId="0" xfId="0" applyFill="1" applyProtection="1">
      <protection locked="0"/>
    </xf>
    <xf numFmtId="0" fontId="21" fillId="2" borderId="0" xfId="3" applyFill="1" applyAlignment="1">
      <alignment vertical="top" wrapText="1"/>
    </xf>
    <xf numFmtId="0" fontId="21" fillId="2" borderId="0" xfId="3" applyFill="1" applyAlignment="1">
      <alignment horizontal="left" vertical="top" wrapText="1"/>
    </xf>
    <xf numFmtId="0" fontId="10" fillId="2" borderId="0" xfId="0" applyFont="1" applyFill="1" applyAlignment="1">
      <alignment horizontal="center"/>
    </xf>
    <xf numFmtId="0" fontId="0" fillId="2" borderId="0" xfId="0" applyFill="1" applyBorder="1" applyAlignment="1" applyProtection="1">
      <alignment horizontal="left"/>
      <protection locked="0"/>
    </xf>
    <xf numFmtId="0" fontId="19" fillId="4" borderId="0" xfId="0" applyFont="1" applyFill="1"/>
    <xf numFmtId="167" fontId="0" fillId="2" borderId="0" xfId="1" applyNumberFormat="1" applyFont="1" applyFill="1" applyBorder="1"/>
    <xf numFmtId="0" fontId="0" fillId="2" borderId="27" xfId="0" applyFill="1" applyBorder="1" applyAlignment="1" applyProtection="1">
      <alignment horizontal="left"/>
    </xf>
    <xf numFmtId="0" fontId="0" fillId="2" borderId="0" xfId="0" applyFill="1" applyBorder="1" applyAlignment="1" applyProtection="1">
      <alignment horizontal="center"/>
      <protection locked="0"/>
    </xf>
    <xf numFmtId="0" fontId="0" fillId="2" borderId="9" xfId="0" applyFill="1" applyBorder="1" applyAlignment="1" applyProtection="1">
      <alignment horizontal="left"/>
    </xf>
    <xf numFmtId="0" fontId="40" fillId="2" borderId="7" xfId="0" applyFont="1" applyFill="1" applyBorder="1" applyAlignment="1">
      <alignment horizontal="right"/>
    </xf>
    <xf numFmtId="167" fontId="0" fillId="2" borderId="39" xfId="1" applyNumberFormat="1" applyFont="1" applyFill="1" applyBorder="1"/>
    <xf numFmtId="167" fontId="0" fillId="2" borderId="40" xfId="1" applyNumberFormat="1" applyFont="1" applyFill="1" applyBorder="1"/>
    <xf numFmtId="0" fontId="5" fillId="2" borderId="0" xfId="0" applyFont="1" applyFill="1" applyBorder="1" applyAlignment="1">
      <alignment horizontal="left"/>
    </xf>
    <xf numFmtId="167" fontId="0" fillId="2" borderId="17" xfId="1" applyNumberFormat="1" applyFont="1" applyFill="1" applyBorder="1" applyAlignment="1" applyProtection="1">
      <alignment horizontal="right"/>
    </xf>
    <xf numFmtId="167" fontId="0" fillId="2" borderId="18" xfId="1" applyNumberFormat="1" applyFont="1" applyFill="1" applyBorder="1" applyAlignment="1" applyProtection="1">
      <alignment horizontal="right"/>
    </xf>
    <xf numFmtId="167" fontId="0" fillId="2" borderId="38" xfId="1" applyNumberFormat="1" applyFont="1" applyFill="1" applyBorder="1" applyAlignment="1" applyProtection="1">
      <alignment horizontal="right"/>
    </xf>
    <xf numFmtId="0" fontId="0" fillId="4" borderId="0" xfId="0" applyFill="1" applyProtection="1"/>
    <xf numFmtId="167" fontId="4" fillId="2" borderId="0" xfId="1" applyNumberFormat="1" applyFont="1" applyFill="1" applyBorder="1" applyAlignment="1" applyProtection="1">
      <alignment horizontal="right"/>
    </xf>
    <xf numFmtId="167" fontId="0" fillId="2" borderId="0" xfId="1" applyNumberFormat="1" applyFont="1" applyFill="1" applyBorder="1" applyAlignment="1" applyProtection="1">
      <alignment horizontal="right"/>
    </xf>
    <xf numFmtId="0" fontId="0" fillId="2" borderId="6" xfId="0" applyFont="1" applyFill="1" applyBorder="1" applyAlignment="1">
      <alignment wrapText="1"/>
    </xf>
    <xf numFmtId="167" fontId="0" fillId="2" borderId="17" xfId="1" applyNumberFormat="1" applyFont="1" applyFill="1" applyBorder="1" applyAlignment="1"/>
    <xf numFmtId="167" fontId="0" fillId="2" borderId="18" xfId="1" applyNumberFormat="1" applyFont="1" applyFill="1" applyBorder="1" applyAlignment="1"/>
    <xf numFmtId="167" fontId="0" fillId="2" borderId="38" xfId="1" applyNumberFormat="1" applyFont="1" applyFill="1" applyBorder="1" applyAlignment="1"/>
    <xf numFmtId="0" fontId="20" fillId="2" borderId="0" xfId="0" applyFont="1" applyFill="1"/>
    <xf numFmtId="0" fontId="0" fillId="7" borderId="0" xfId="0" applyFill="1"/>
    <xf numFmtId="0" fontId="0" fillId="7" borderId="0" xfId="0" applyFill="1" applyBorder="1"/>
    <xf numFmtId="0" fontId="0" fillId="8" borderId="0" xfId="0" applyFill="1"/>
    <xf numFmtId="0" fontId="0" fillId="8" borderId="0" xfId="0" applyFill="1" applyBorder="1"/>
    <xf numFmtId="167" fontId="0" fillId="7" borderId="0" xfId="0" applyNumberFormat="1" applyFill="1"/>
    <xf numFmtId="167" fontId="0" fillId="7" borderId="0" xfId="0" applyNumberFormat="1" applyFill="1" applyBorder="1"/>
    <xf numFmtId="167" fontId="0" fillId="7" borderId="6" xfId="1" applyNumberFormat="1" applyFont="1" applyFill="1" applyBorder="1"/>
    <xf numFmtId="167" fontId="6" fillId="9" borderId="1" xfId="1" applyNumberFormat="1" applyFont="1" applyFill="1" applyBorder="1" applyAlignment="1">
      <alignment horizontal="right"/>
    </xf>
    <xf numFmtId="166" fontId="6" fillId="9" borderId="1" xfId="2" applyNumberFormat="1" applyFont="1" applyFill="1" applyBorder="1" applyAlignment="1">
      <alignment horizontal="right"/>
    </xf>
    <xf numFmtId="0" fontId="0" fillId="10" borderId="0" xfId="0" applyFill="1"/>
    <xf numFmtId="0" fontId="0" fillId="10" borderId="0" xfId="0" applyFill="1" applyBorder="1"/>
    <xf numFmtId="167" fontId="0" fillId="10" borderId="0" xfId="0" applyNumberFormat="1" applyFill="1"/>
    <xf numFmtId="167" fontId="0" fillId="10" borderId="0" xfId="0" applyNumberFormat="1" applyFill="1" applyBorder="1"/>
    <xf numFmtId="0" fontId="0" fillId="2" borderId="0" xfId="0" applyFill="1" applyBorder="1" applyAlignment="1" applyProtection="1">
      <alignment horizontal="left"/>
    </xf>
    <xf numFmtId="0" fontId="0" fillId="2" borderId="7" xfId="0" applyFill="1" applyBorder="1"/>
    <xf numFmtId="0" fontId="0" fillId="2" borderId="0" xfId="0" applyFont="1" applyFill="1" applyAlignment="1">
      <alignment horizontal="right"/>
    </xf>
    <xf numFmtId="0" fontId="0" fillId="2" borderId="0" xfId="0" applyFont="1" applyFill="1"/>
    <xf numFmtId="0" fontId="2" fillId="2" borderId="0" xfId="0" applyFont="1" applyFill="1" applyAlignment="1" applyProtection="1">
      <alignment horizontal="right"/>
    </xf>
    <xf numFmtId="0" fontId="0" fillId="2" borderId="0" xfId="0" applyFont="1" applyFill="1" applyProtection="1"/>
    <xf numFmtId="167" fontId="0" fillId="8" borderId="0" xfId="0" applyNumberFormat="1" applyFill="1"/>
    <xf numFmtId="167" fontId="0" fillId="8" borderId="0" xfId="0" applyNumberFormat="1" applyFill="1" applyBorder="1"/>
    <xf numFmtId="167" fontId="0" fillId="8" borderId="6" xfId="1" applyNumberFormat="1" applyFont="1" applyFill="1" applyBorder="1"/>
    <xf numFmtId="167" fontId="6" fillId="11" borderId="1" xfId="1" applyNumberFormat="1" applyFont="1" applyFill="1" applyBorder="1" applyAlignment="1">
      <alignment horizontal="right"/>
    </xf>
    <xf numFmtId="166" fontId="6" fillId="11" borderId="1" xfId="2" applyNumberFormat="1" applyFont="1" applyFill="1" applyBorder="1" applyAlignment="1">
      <alignment horizontal="right"/>
    </xf>
    <xf numFmtId="0" fontId="0" fillId="12" borderId="0" xfId="0" applyFill="1"/>
    <xf numFmtId="0" fontId="0" fillId="12" borderId="0" xfId="0" applyFill="1" applyBorder="1"/>
    <xf numFmtId="167" fontId="0" fillId="12" borderId="6" xfId="1" applyNumberFormat="1" applyFont="1" applyFill="1" applyBorder="1"/>
    <xf numFmtId="167" fontId="0" fillId="12" borderId="0" xfId="0" applyNumberFormat="1" applyFill="1" applyBorder="1"/>
    <xf numFmtId="167" fontId="0" fillId="12" borderId="0" xfId="0" applyNumberFormat="1" applyFill="1"/>
    <xf numFmtId="167" fontId="0" fillId="10" borderId="6" xfId="1" applyNumberFormat="1" applyFont="1" applyFill="1" applyBorder="1"/>
    <xf numFmtId="167" fontId="6" fillId="3" borderId="1" xfId="1" applyNumberFormat="1" applyFont="1" applyFill="1" applyBorder="1" applyAlignment="1">
      <alignment horizontal="right"/>
    </xf>
    <xf numFmtId="166" fontId="6" fillId="3" borderId="1" xfId="2" applyNumberFormat="1" applyFont="1" applyFill="1" applyBorder="1" applyAlignment="1">
      <alignment horizontal="right"/>
    </xf>
    <xf numFmtId="167" fontId="6" fillId="13" borderId="1" xfId="1" applyNumberFormat="1" applyFont="1" applyFill="1" applyBorder="1" applyAlignment="1">
      <alignment horizontal="right"/>
    </xf>
    <xf numFmtId="166" fontId="6" fillId="13" borderId="1" xfId="2" applyNumberFormat="1" applyFont="1" applyFill="1" applyBorder="1" applyAlignment="1">
      <alignment horizontal="right"/>
    </xf>
    <xf numFmtId="0" fontId="16" fillId="2" borderId="0" xfId="0" applyFont="1" applyFill="1" applyAlignment="1">
      <alignment horizontal="center" vertical="center" wrapText="1"/>
    </xf>
    <xf numFmtId="1" fontId="14" fillId="2" borderId="21" xfId="0" applyNumberFormat="1" applyFont="1" applyFill="1" applyBorder="1" applyAlignment="1">
      <alignment horizontal="center"/>
    </xf>
    <xf numFmtId="0" fontId="5" fillId="2" borderId="0" xfId="0" applyFont="1" applyFill="1" applyBorder="1" applyAlignment="1"/>
    <xf numFmtId="0" fontId="0" fillId="14" borderId="0" xfId="0" applyFill="1"/>
    <xf numFmtId="0" fontId="0" fillId="14" borderId="0" xfId="0" applyFill="1" applyBorder="1"/>
    <xf numFmtId="167" fontId="0" fillId="14" borderId="0" xfId="0" applyNumberFormat="1" applyFill="1"/>
    <xf numFmtId="167" fontId="0" fillId="14" borderId="0" xfId="0" applyNumberFormat="1" applyFill="1" applyBorder="1"/>
    <xf numFmtId="167" fontId="0" fillId="14" borderId="0" xfId="1" applyNumberFormat="1" applyFont="1" applyFill="1" applyBorder="1"/>
    <xf numFmtId="165" fontId="4" fillId="2" borderId="19" xfId="1" applyNumberFormat="1" applyFont="1" applyFill="1" applyBorder="1" applyAlignment="1"/>
    <xf numFmtId="0" fontId="27" fillId="4" borderId="0" xfId="0" quotePrefix="1" applyFont="1" applyFill="1"/>
    <xf numFmtId="167" fontId="0" fillId="2" borderId="38" xfId="1" applyNumberFormat="1" applyFont="1" applyFill="1" applyBorder="1"/>
    <xf numFmtId="0" fontId="0" fillId="2" borderId="27" xfId="0" applyFill="1" applyBorder="1"/>
    <xf numFmtId="0" fontId="0" fillId="2" borderId="4" xfId="0" applyFill="1" applyBorder="1" applyAlignment="1" applyProtection="1">
      <alignment horizontal="left"/>
    </xf>
    <xf numFmtId="0" fontId="43" fillId="2" borderId="0" xfId="0" applyFont="1" applyFill="1" applyBorder="1" applyAlignment="1"/>
    <xf numFmtId="167" fontId="0" fillId="2" borderId="15" xfId="1" applyNumberFormat="1" applyFont="1" applyFill="1" applyBorder="1" applyProtection="1"/>
    <xf numFmtId="167" fontId="0" fillId="2" borderId="16" xfId="1" applyNumberFormat="1" applyFont="1" applyFill="1" applyBorder="1" applyProtection="1"/>
    <xf numFmtId="0" fontId="8" fillId="2" borderId="0" xfId="0" applyFont="1" applyFill="1" applyBorder="1" applyAlignment="1"/>
    <xf numFmtId="0" fontId="0" fillId="2" borderId="0" xfId="0" applyFill="1" applyAlignment="1">
      <alignment wrapText="1"/>
    </xf>
    <xf numFmtId="0" fontId="2" fillId="2" borderId="0" xfId="0" applyFont="1" applyFill="1"/>
    <xf numFmtId="0" fontId="42" fillId="2" borderId="0" xfId="0" applyFont="1" applyFill="1" applyAlignment="1">
      <alignment horizontal="center"/>
    </xf>
    <xf numFmtId="0" fontId="0" fillId="2" borderId="27" xfId="0" applyFill="1" applyBorder="1" applyAlignment="1" applyProtection="1">
      <alignment horizontal="left"/>
    </xf>
    <xf numFmtId="0" fontId="36" fillId="2" borderId="28" xfId="0" applyFont="1" applyFill="1" applyBorder="1" applyAlignment="1">
      <alignment horizontal="right"/>
    </xf>
    <xf numFmtId="167" fontId="41" fillId="2" borderId="11" xfId="1" applyNumberFormat="1" applyFont="1" applyFill="1" applyBorder="1" applyAlignment="1">
      <alignment vertical="center"/>
    </xf>
    <xf numFmtId="167" fontId="41" fillId="2" borderId="12" xfId="1" applyNumberFormat="1" applyFont="1" applyFill="1" applyBorder="1" applyAlignment="1">
      <alignment vertical="center"/>
    </xf>
    <xf numFmtId="167" fontId="41" fillId="2" borderId="35" xfId="1" applyNumberFormat="1" applyFont="1" applyFill="1" applyBorder="1" applyAlignment="1">
      <alignment vertical="center"/>
    </xf>
    <xf numFmtId="167" fontId="41" fillId="2" borderId="13" xfId="1" applyNumberFormat="1" applyFont="1" applyFill="1" applyBorder="1" applyAlignment="1">
      <alignment vertical="center"/>
    </xf>
    <xf numFmtId="167" fontId="41" fillId="2" borderId="14" xfId="1" applyNumberFormat="1" applyFont="1" applyFill="1" applyBorder="1" applyAlignment="1">
      <alignment vertical="center"/>
    </xf>
    <xf numFmtId="167" fontId="41" fillId="2" borderId="36" xfId="1" applyNumberFormat="1" applyFont="1" applyFill="1" applyBorder="1" applyAlignment="1">
      <alignment vertical="center"/>
    </xf>
    <xf numFmtId="167" fontId="41" fillId="2" borderId="15" xfId="1" applyNumberFormat="1" applyFont="1" applyFill="1" applyBorder="1" applyAlignment="1">
      <alignment vertical="center"/>
    </xf>
    <xf numFmtId="167" fontId="41" fillId="2" borderId="16" xfId="1" applyNumberFormat="1" applyFont="1" applyFill="1" applyBorder="1" applyAlignment="1">
      <alignment vertical="center"/>
    </xf>
    <xf numFmtId="167" fontId="41" fillId="2" borderId="37" xfId="1" applyNumberFormat="1" applyFont="1" applyFill="1" applyBorder="1" applyAlignment="1">
      <alignment vertical="center"/>
    </xf>
    <xf numFmtId="0" fontId="36" fillId="2" borderId="0" xfId="0" applyFont="1" applyFill="1" applyAlignment="1" applyProtection="1">
      <alignment horizontal="left"/>
    </xf>
    <xf numFmtId="0" fontId="8" fillId="2" borderId="0" xfId="0" applyFont="1" applyFill="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vertical="center" wrapText="1"/>
    </xf>
    <xf numFmtId="0" fontId="8" fillId="2" borderId="0" xfId="0" applyFont="1" applyFill="1" applyAlignment="1">
      <alignment vertical="top" wrapText="1"/>
    </xf>
    <xf numFmtId="0" fontId="8" fillId="2" borderId="0" xfId="0" applyFont="1" applyFill="1" applyAlignment="1">
      <alignment horizontal="center" wrapText="1"/>
    </xf>
    <xf numFmtId="0" fontId="8" fillId="2" borderId="0" xfId="0" applyFont="1" applyFill="1" applyAlignment="1">
      <alignment vertical="center"/>
    </xf>
    <xf numFmtId="0" fontId="8" fillId="2" borderId="0" xfId="0" applyFont="1" applyFill="1"/>
    <xf numFmtId="0" fontId="8" fillId="2" borderId="0" xfId="0" applyFont="1" applyFill="1" applyAlignment="1">
      <alignment vertical="center" wrapText="1"/>
    </xf>
    <xf numFmtId="0" fontId="8" fillId="2" borderId="0" xfId="0" applyFont="1" applyFill="1" applyAlignment="1">
      <alignment horizontal="left" wrapText="1"/>
    </xf>
    <xf numFmtId="166" fontId="14" fillId="17" borderId="19" xfId="2" applyNumberFormat="1" applyFont="1" applyFill="1" applyBorder="1" applyAlignment="1" applyProtection="1">
      <alignment horizontal="center"/>
      <protection locked="0"/>
    </xf>
    <xf numFmtId="1" fontId="14" fillId="17" borderId="20" xfId="0" applyNumberFormat="1" applyFont="1" applyFill="1" applyBorder="1" applyAlignment="1" applyProtection="1">
      <alignment horizontal="center"/>
      <protection locked="0"/>
    </xf>
    <xf numFmtId="167" fontId="0" fillId="17" borderId="1" xfId="1" applyNumberFormat="1" applyFont="1" applyFill="1" applyBorder="1" applyAlignment="1" applyProtection="1">
      <alignment horizontal="right"/>
      <protection locked="0"/>
    </xf>
    <xf numFmtId="9" fontId="0" fillId="17" borderId="1" xfId="2" applyNumberFormat="1" applyFont="1" applyFill="1" applyBorder="1" applyAlignment="1" applyProtection="1">
      <alignment horizontal="center"/>
      <protection locked="0"/>
    </xf>
    <xf numFmtId="0" fontId="0" fillId="2" borderId="0" xfId="0" quotePrefix="1" applyFill="1"/>
    <xf numFmtId="10" fontId="0" fillId="2" borderId="0" xfId="0" applyNumberFormat="1" applyFill="1" applyAlignment="1">
      <alignment horizontal="center"/>
    </xf>
    <xf numFmtId="2" fontId="0" fillId="2" borderId="0" xfId="0" applyNumberFormat="1" applyFill="1" applyAlignment="1">
      <alignment horizontal="center"/>
    </xf>
    <xf numFmtId="167" fontId="0" fillId="17" borderId="11" xfId="1" applyNumberFormat="1" applyFont="1" applyFill="1" applyBorder="1" applyAlignment="1" applyProtection="1">
      <protection locked="0"/>
    </xf>
    <xf numFmtId="164" fontId="0" fillId="17" borderId="11" xfId="1" applyNumberFormat="1" applyFont="1" applyFill="1" applyBorder="1" applyAlignment="1" applyProtection="1">
      <alignment horizontal="center" vertical="center"/>
      <protection locked="0"/>
    </xf>
    <xf numFmtId="168" fontId="0" fillId="17" borderId="11" xfId="1" applyNumberFormat="1" applyFont="1" applyFill="1" applyBorder="1" applyProtection="1">
      <protection locked="0"/>
    </xf>
    <xf numFmtId="168" fontId="0" fillId="17" borderId="12" xfId="1" applyNumberFormat="1" applyFont="1" applyFill="1" applyBorder="1" applyProtection="1">
      <protection locked="0"/>
    </xf>
    <xf numFmtId="164" fontId="0" fillId="17" borderId="24" xfId="1" applyNumberFormat="1" applyFont="1" applyFill="1" applyBorder="1" applyAlignment="1" applyProtection="1">
      <alignment horizontal="center" vertical="center"/>
      <protection locked="0"/>
    </xf>
    <xf numFmtId="168" fontId="0" fillId="17" borderId="24" xfId="1" applyNumberFormat="1" applyFont="1" applyFill="1" applyBorder="1" applyProtection="1">
      <protection locked="0"/>
    </xf>
    <xf numFmtId="168" fontId="0" fillId="17" borderId="25" xfId="1" applyNumberFormat="1" applyFont="1" applyFill="1" applyBorder="1" applyProtection="1">
      <protection locked="0"/>
    </xf>
    <xf numFmtId="164" fontId="0" fillId="17" borderId="39" xfId="1" applyNumberFormat="1" applyFont="1" applyFill="1" applyBorder="1" applyAlignment="1" applyProtection="1">
      <alignment horizontal="center" vertical="center"/>
      <protection locked="0"/>
    </xf>
    <xf numFmtId="168" fontId="0" fillId="17" borderId="39" xfId="1" applyNumberFormat="1" applyFont="1" applyFill="1" applyBorder="1" applyProtection="1">
      <protection locked="0"/>
    </xf>
    <xf numFmtId="168" fontId="0" fillId="17" borderId="40" xfId="1" applyNumberFormat="1" applyFont="1" applyFill="1" applyBorder="1" applyProtection="1">
      <protection locked="0"/>
    </xf>
    <xf numFmtId="164" fontId="0" fillId="17" borderId="15" xfId="1" applyNumberFormat="1" applyFont="1" applyFill="1" applyBorder="1" applyAlignment="1" applyProtection="1">
      <alignment horizontal="center" vertical="center"/>
      <protection locked="0"/>
    </xf>
    <xf numFmtId="168" fontId="0" fillId="17" borderId="15" xfId="1" applyNumberFormat="1" applyFont="1" applyFill="1" applyBorder="1" applyProtection="1">
      <protection locked="0"/>
    </xf>
    <xf numFmtId="168" fontId="0" fillId="17" borderId="16" xfId="1" applyNumberFormat="1" applyFont="1" applyFill="1" applyBorder="1" applyProtection="1">
      <protection locked="0"/>
    </xf>
    <xf numFmtId="167" fontId="0" fillId="17" borderId="13" xfId="1" applyNumberFormat="1" applyFont="1" applyFill="1" applyBorder="1" applyProtection="1">
      <protection locked="0"/>
    </xf>
    <xf numFmtId="167" fontId="0" fillId="17" borderId="11" xfId="1" applyNumberFormat="1" applyFont="1" applyFill="1" applyBorder="1" applyAlignment="1" applyProtection="1">
      <alignment horizontal="right"/>
      <protection locked="0"/>
    </xf>
    <xf numFmtId="167" fontId="0" fillId="17" borderId="13" xfId="1" applyNumberFormat="1" applyFont="1" applyFill="1" applyBorder="1" applyAlignment="1" applyProtection="1">
      <alignment horizontal="right"/>
      <protection locked="0"/>
    </xf>
    <xf numFmtId="167" fontId="0" fillId="17" borderId="15" xfId="1" quotePrefix="1" applyNumberFormat="1" applyFont="1" applyFill="1" applyBorder="1" applyAlignment="1" applyProtection="1">
      <alignment horizontal="right"/>
      <protection locked="0"/>
    </xf>
    <xf numFmtId="167" fontId="0" fillId="17" borderId="17" xfId="1" applyNumberFormat="1" applyFont="1" applyFill="1" applyBorder="1" applyAlignment="1" applyProtection="1">
      <alignment horizontal="right"/>
      <protection locked="0"/>
    </xf>
    <xf numFmtId="168" fontId="0" fillId="17" borderId="11" xfId="1" applyNumberFormat="1" applyFont="1" applyFill="1" applyBorder="1" applyAlignment="1" applyProtection="1">
      <protection locked="0"/>
    </xf>
    <xf numFmtId="169" fontId="40" fillId="17" borderId="15" xfId="1" applyNumberFormat="1" applyFont="1" applyFill="1" applyBorder="1" applyAlignment="1" applyProtection="1">
      <alignment horizontal="center"/>
      <protection locked="0"/>
    </xf>
    <xf numFmtId="169" fontId="40" fillId="17" borderId="16" xfId="1" applyNumberFormat="1" applyFont="1" applyFill="1" applyBorder="1" applyAlignment="1" applyProtection="1">
      <alignment horizontal="center"/>
      <protection locked="0"/>
    </xf>
    <xf numFmtId="168" fontId="0" fillId="17" borderId="24" xfId="1" applyNumberFormat="1" applyFont="1" applyFill="1" applyBorder="1" applyAlignment="1" applyProtection="1">
      <protection locked="0"/>
    </xf>
    <xf numFmtId="168" fontId="0" fillId="17" borderId="49" xfId="1" applyNumberFormat="1" applyFont="1" applyFill="1" applyBorder="1" applyProtection="1">
      <protection locked="0"/>
    </xf>
    <xf numFmtId="168" fontId="0" fillId="17" borderId="48" xfId="1" applyNumberFormat="1" applyFont="1" applyFill="1" applyBorder="1" applyProtection="1">
      <protection locked="0"/>
    </xf>
    <xf numFmtId="169" fontId="40" fillId="17" borderId="15" xfId="1" applyNumberFormat="1" applyFont="1" applyFill="1" applyBorder="1" applyAlignment="1" applyProtection="1">
      <alignment horizontal="center" vertical="top"/>
      <protection locked="0"/>
    </xf>
    <xf numFmtId="169" fontId="40" fillId="17" borderId="16" xfId="1" applyNumberFormat="1" applyFont="1" applyFill="1" applyBorder="1" applyAlignment="1" applyProtection="1">
      <alignment horizontal="center" vertical="top"/>
      <protection locked="0"/>
    </xf>
    <xf numFmtId="169" fontId="40" fillId="17" borderId="37" xfId="1" applyNumberFormat="1" applyFont="1" applyFill="1" applyBorder="1" applyAlignment="1" applyProtection="1">
      <alignment horizontal="center"/>
      <protection locked="0"/>
    </xf>
    <xf numFmtId="164" fontId="0" fillId="17" borderId="1" xfId="1" applyNumberFormat="1" applyFont="1" applyFill="1" applyBorder="1" applyAlignment="1" applyProtection="1">
      <alignment horizontal="center" vertical="center"/>
      <protection locked="0"/>
    </xf>
    <xf numFmtId="0" fontId="8" fillId="2" borderId="0" xfId="0" applyFont="1" applyFill="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vertical="center" wrapText="1"/>
    </xf>
    <xf numFmtId="0" fontId="5" fillId="2" borderId="0" xfId="0" applyFont="1" applyFill="1" applyBorder="1" applyAlignment="1">
      <alignment horizontal="left"/>
    </xf>
    <xf numFmtId="0" fontId="4" fillId="2" borderId="0" xfId="0" applyFont="1" applyFill="1" applyAlignment="1">
      <alignment horizontal="left" indent="1"/>
    </xf>
    <xf numFmtId="0" fontId="10" fillId="2" borderId="0" xfId="0" applyFont="1" applyFill="1" applyAlignment="1" applyProtection="1">
      <alignment horizontal="left" indent="1"/>
    </xf>
    <xf numFmtId="165" fontId="0" fillId="17" borderId="17" xfId="1" applyNumberFormat="1" applyFont="1" applyFill="1" applyBorder="1" applyAlignment="1" applyProtection="1">
      <alignment horizontal="center"/>
      <protection locked="0"/>
    </xf>
    <xf numFmtId="164" fontId="0" fillId="17" borderId="11" xfId="1" applyNumberFormat="1" applyFont="1" applyFill="1" applyBorder="1" applyProtection="1"/>
    <xf numFmtId="0" fontId="4" fillId="2" borderId="0" xfId="0" applyFont="1" applyFill="1" applyAlignment="1" applyProtection="1">
      <alignment horizontal="center"/>
    </xf>
    <xf numFmtId="0" fontId="2" fillId="0" borderId="0" xfId="0" applyFont="1" applyFill="1" applyAlignment="1">
      <alignment horizontal="right"/>
    </xf>
    <xf numFmtId="0" fontId="20" fillId="17" borderId="26" xfId="0" applyFont="1" applyFill="1" applyBorder="1" applyAlignment="1" applyProtection="1"/>
    <xf numFmtId="0" fontId="20" fillId="17" borderId="27" xfId="0" applyFont="1" applyFill="1" applyBorder="1" applyAlignment="1" applyProtection="1"/>
    <xf numFmtId="0" fontId="20" fillId="17" borderId="28" xfId="0" applyFont="1" applyFill="1" applyBorder="1" applyAlignment="1" applyProtection="1"/>
    <xf numFmtId="164" fontId="0" fillId="17" borderId="19" xfId="1" applyNumberFormat="1" applyFont="1" applyFill="1" applyBorder="1" applyAlignment="1" applyProtection="1">
      <alignment horizontal="center"/>
      <protection locked="0"/>
    </xf>
    <xf numFmtId="164" fontId="0" fillId="17" borderId="23" xfId="1" applyNumberFormat="1" applyFont="1" applyFill="1" applyBorder="1" applyAlignment="1" applyProtection="1">
      <alignment horizontal="center"/>
      <protection locked="0"/>
    </xf>
    <xf numFmtId="164" fontId="0" fillId="17" borderId="22" xfId="1" applyNumberFormat="1" applyFont="1" applyFill="1" applyBorder="1" applyAlignment="1" applyProtection="1">
      <alignment horizontal="center"/>
      <protection locked="0"/>
    </xf>
    <xf numFmtId="164" fontId="0" fillId="17" borderId="21" xfId="1" applyNumberFormat="1" applyFont="1" applyFill="1" applyBorder="1" applyAlignment="1" applyProtection="1">
      <alignment horizontal="center"/>
      <protection locked="0"/>
    </xf>
    <xf numFmtId="168" fontId="0" fillId="17" borderId="12" xfId="1" applyNumberFormat="1" applyFont="1" applyFill="1" applyBorder="1" applyAlignment="1" applyProtection="1">
      <protection locked="0"/>
    </xf>
    <xf numFmtId="168" fontId="0" fillId="17" borderId="35" xfId="1" applyNumberFormat="1" applyFont="1" applyFill="1" applyBorder="1" applyAlignment="1" applyProtection="1">
      <protection locked="0"/>
    </xf>
    <xf numFmtId="168" fontId="0" fillId="17" borderId="25" xfId="1" applyNumberFormat="1" applyFont="1" applyFill="1" applyBorder="1" applyAlignment="1" applyProtection="1">
      <protection locked="0"/>
    </xf>
    <xf numFmtId="168" fontId="0" fillId="17" borderId="47" xfId="1" applyNumberFormat="1" applyFont="1" applyFill="1" applyBorder="1" applyAlignment="1" applyProtection="1">
      <protection locked="0"/>
    </xf>
    <xf numFmtId="168" fontId="0" fillId="17" borderId="39" xfId="1" applyNumberFormat="1" applyFont="1" applyFill="1" applyBorder="1" applyAlignment="1" applyProtection="1">
      <protection locked="0"/>
    </xf>
    <xf numFmtId="168" fontId="0" fillId="17" borderId="40" xfId="1" applyNumberFormat="1" applyFont="1" applyFill="1" applyBorder="1" applyAlignment="1" applyProtection="1">
      <protection locked="0"/>
    </xf>
    <xf numFmtId="168" fontId="0" fillId="17" borderId="42" xfId="1" applyNumberFormat="1" applyFont="1" applyFill="1" applyBorder="1" applyAlignment="1" applyProtection="1">
      <protection locked="0"/>
    </xf>
    <xf numFmtId="168" fontId="0" fillId="17" borderId="15" xfId="1" applyNumberFormat="1" applyFont="1" applyFill="1" applyBorder="1" applyAlignment="1" applyProtection="1">
      <protection locked="0"/>
    </xf>
    <xf numFmtId="168" fontId="0" fillId="17" borderId="16" xfId="1" applyNumberFormat="1" applyFont="1" applyFill="1" applyBorder="1" applyAlignment="1" applyProtection="1">
      <protection locked="0"/>
    </xf>
    <xf numFmtId="168" fontId="0" fillId="17" borderId="37" xfId="1" applyNumberFormat="1" applyFont="1" applyFill="1" applyBorder="1" applyAlignment="1" applyProtection="1">
      <protection locked="0"/>
    </xf>
    <xf numFmtId="165" fontId="0" fillId="17" borderId="41" xfId="1" applyNumberFormat="1" applyFont="1" applyFill="1" applyBorder="1" applyAlignment="1" applyProtection="1">
      <alignment horizontal="center"/>
    </xf>
    <xf numFmtId="0" fontId="0" fillId="17" borderId="41" xfId="0" applyFill="1" applyBorder="1" applyAlignment="1" applyProtection="1">
      <alignment horizontal="center"/>
    </xf>
    <xf numFmtId="167" fontId="0" fillId="17" borderId="24" xfId="1" applyNumberFormat="1" applyFont="1" applyFill="1" applyBorder="1" applyAlignment="1" applyProtection="1">
      <alignment horizontal="right"/>
      <protection locked="0"/>
    </xf>
    <xf numFmtId="167" fontId="0" fillId="17" borderId="15" xfId="1" applyNumberFormat="1" applyFont="1" applyFill="1" applyBorder="1" applyAlignment="1" applyProtection="1">
      <alignment horizontal="right"/>
      <protection locked="0"/>
    </xf>
    <xf numFmtId="0" fontId="20" fillId="2" borderId="0" xfId="0" applyFont="1" applyFill="1" applyAlignment="1">
      <alignment horizontal="left"/>
    </xf>
    <xf numFmtId="0" fontId="0" fillId="17" borderId="0" xfId="0" applyFill="1" applyAlignment="1">
      <alignment horizontal="left"/>
    </xf>
    <xf numFmtId="0" fontId="3" fillId="2" borderId="0" xfId="0" applyFont="1" applyFill="1"/>
    <xf numFmtId="168" fontId="0" fillId="17" borderId="17" xfId="1" applyNumberFormat="1" applyFont="1" applyFill="1" applyBorder="1" applyAlignment="1" applyProtection="1">
      <protection locked="0"/>
    </xf>
    <xf numFmtId="168" fontId="0" fillId="17" borderId="18" xfId="1" applyNumberFormat="1" applyFont="1" applyFill="1" applyBorder="1" applyAlignment="1" applyProtection="1">
      <protection locked="0"/>
    </xf>
    <xf numFmtId="168" fontId="0" fillId="17" borderId="38" xfId="1" applyNumberFormat="1" applyFont="1" applyFill="1" applyBorder="1" applyAlignment="1" applyProtection="1">
      <protection locked="0"/>
    </xf>
    <xf numFmtId="168" fontId="0" fillId="2" borderId="11" xfId="1" applyNumberFormat="1" applyFont="1" applyFill="1" applyBorder="1"/>
    <xf numFmtId="168" fontId="0" fillId="2" borderId="12" xfId="1" applyNumberFormat="1" applyFont="1" applyFill="1" applyBorder="1"/>
    <xf numFmtId="168" fontId="0" fillId="17" borderId="13" xfId="1" applyNumberFormat="1" applyFont="1" applyFill="1" applyBorder="1" applyProtection="1">
      <protection locked="0"/>
    </xf>
    <xf numFmtId="168" fontId="0" fillId="17" borderId="14" xfId="1" applyNumberFormat="1" applyFont="1" applyFill="1" applyBorder="1" applyProtection="1">
      <protection locked="0"/>
    </xf>
    <xf numFmtId="168" fontId="0" fillId="17" borderId="11" xfId="1" applyNumberFormat="1" applyFont="1" applyFill="1" applyBorder="1" applyAlignment="1" applyProtection="1">
      <alignment horizontal="right"/>
      <protection locked="0"/>
    </xf>
    <xf numFmtId="168" fontId="0" fillId="17" borderId="12" xfId="1" applyNumberFormat="1" applyFont="1" applyFill="1" applyBorder="1" applyAlignment="1" applyProtection="1">
      <alignment horizontal="right"/>
      <protection locked="0"/>
    </xf>
    <xf numFmtId="168" fontId="0" fillId="17" borderId="35" xfId="1" applyNumberFormat="1" applyFont="1" applyFill="1" applyBorder="1" applyAlignment="1" applyProtection="1">
      <alignment horizontal="right"/>
      <protection locked="0"/>
    </xf>
    <xf numFmtId="168" fontId="0" fillId="17" borderId="24" xfId="1" applyNumberFormat="1" applyFont="1" applyFill="1" applyBorder="1" applyAlignment="1" applyProtection="1">
      <alignment horizontal="right"/>
      <protection locked="0"/>
    </xf>
    <xf numFmtId="168" fontId="0" fillId="17" borderId="25" xfId="1" applyNumberFormat="1" applyFont="1" applyFill="1" applyBorder="1" applyAlignment="1" applyProtection="1">
      <alignment horizontal="right"/>
      <protection locked="0"/>
    </xf>
    <xf numFmtId="168" fontId="0" fillId="17" borderId="47" xfId="1" applyNumberFormat="1" applyFont="1" applyFill="1" applyBorder="1" applyAlignment="1" applyProtection="1">
      <alignment horizontal="right"/>
      <protection locked="0"/>
    </xf>
    <xf numFmtId="168" fontId="0" fillId="17" borderId="15" xfId="1" applyNumberFormat="1" applyFont="1" applyFill="1" applyBorder="1" applyAlignment="1" applyProtection="1">
      <alignment horizontal="right"/>
      <protection locked="0"/>
    </xf>
    <xf numFmtId="168" fontId="0" fillId="17" borderId="16" xfId="1" applyNumberFormat="1" applyFont="1" applyFill="1" applyBorder="1" applyAlignment="1" applyProtection="1">
      <alignment horizontal="right"/>
      <protection locked="0"/>
    </xf>
    <xf numFmtId="168" fontId="0" fillId="17" borderId="37" xfId="1" applyNumberFormat="1" applyFont="1" applyFill="1" applyBorder="1" applyAlignment="1" applyProtection="1">
      <alignment horizontal="right"/>
      <protection locked="0"/>
    </xf>
    <xf numFmtId="168" fontId="0" fillId="17" borderId="15" xfId="1" quotePrefix="1" applyNumberFormat="1" applyFont="1" applyFill="1" applyBorder="1" applyAlignment="1" applyProtection="1">
      <alignment horizontal="right"/>
      <protection locked="0"/>
    </xf>
    <xf numFmtId="168" fontId="0" fillId="17" borderId="17" xfId="1" applyNumberFormat="1" applyFont="1" applyFill="1" applyBorder="1" applyAlignment="1" applyProtection="1">
      <alignment horizontal="right"/>
      <protection locked="0"/>
    </xf>
    <xf numFmtId="168" fontId="0" fillId="17" borderId="18" xfId="1" applyNumberFormat="1" applyFont="1" applyFill="1" applyBorder="1" applyAlignment="1" applyProtection="1">
      <alignment horizontal="right"/>
      <protection locked="0"/>
    </xf>
    <xf numFmtId="168" fontId="0" fillId="17" borderId="38" xfId="1" applyNumberFormat="1" applyFont="1" applyFill="1" applyBorder="1" applyAlignment="1" applyProtection="1">
      <alignment horizontal="right"/>
      <protection locked="0"/>
    </xf>
    <xf numFmtId="0" fontId="40" fillId="2" borderId="0" xfId="0" applyFont="1" applyFill="1" applyBorder="1" applyAlignment="1">
      <alignment horizontal="right"/>
    </xf>
    <xf numFmtId="0" fontId="8" fillId="2" borderId="0" xfId="0" applyFont="1" applyFill="1" applyAlignment="1">
      <alignment horizontal="left" wrapText="1"/>
    </xf>
    <xf numFmtId="0" fontId="8" fillId="2" borderId="0" xfId="0" applyFont="1" applyFill="1" applyAlignment="1">
      <alignment horizontal="left" vertical="center"/>
    </xf>
    <xf numFmtId="167" fontId="4" fillId="2" borderId="31" xfId="1" applyNumberFormat="1" applyFont="1" applyFill="1" applyBorder="1" applyAlignment="1">
      <alignment horizontal="right"/>
    </xf>
    <xf numFmtId="167" fontId="4" fillId="2" borderId="45" xfId="1" applyNumberFormat="1" applyFont="1" applyFill="1" applyBorder="1" applyAlignment="1">
      <alignment horizontal="right"/>
    </xf>
    <xf numFmtId="167" fontId="4" fillId="2" borderId="33" xfId="1" applyNumberFormat="1" applyFont="1" applyFill="1" applyBorder="1" applyAlignment="1">
      <alignment horizontal="right"/>
    </xf>
    <xf numFmtId="167" fontId="4" fillId="2" borderId="46" xfId="1" applyNumberFormat="1" applyFont="1" applyFill="1" applyBorder="1" applyAlignment="1">
      <alignment horizontal="right"/>
    </xf>
    <xf numFmtId="0" fontId="8" fillId="2" borderId="0" xfId="0" applyFont="1" applyFill="1" applyAlignment="1">
      <alignment horizontal="left" vertical="center" wrapText="1"/>
    </xf>
    <xf numFmtId="0" fontId="48" fillId="0" borderId="0" xfId="3" applyFont="1" applyFill="1" applyAlignment="1" applyProtection="1">
      <alignment horizontal="center" vertical="top" wrapText="1"/>
      <protection locked="0"/>
    </xf>
    <xf numFmtId="0" fontId="0" fillId="17" borderId="29" xfId="0" applyFill="1" applyBorder="1" applyAlignment="1" applyProtection="1">
      <alignment horizontal="left"/>
    </xf>
    <xf numFmtId="0" fontId="0" fillId="17" borderId="43" xfId="0" applyFill="1" applyBorder="1" applyAlignment="1" applyProtection="1">
      <alignment horizontal="left"/>
    </xf>
    <xf numFmtId="2" fontId="0" fillId="17" borderId="29" xfId="0" applyNumberFormat="1" applyFill="1" applyBorder="1" applyAlignment="1" applyProtection="1">
      <alignment horizontal="left"/>
      <protection locked="0"/>
    </xf>
    <xf numFmtId="2" fontId="0" fillId="17" borderId="30" xfId="0" applyNumberFormat="1" applyFill="1" applyBorder="1" applyAlignment="1" applyProtection="1">
      <alignment horizontal="left"/>
      <protection locked="0"/>
    </xf>
    <xf numFmtId="2" fontId="0" fillId="17" borderId="44" xfId="0" applyNumberFormat="1" applyFill="1" applyBorder="1" applyAlignment="1" applyProtection="1">
      <alignment horizontal="left"/>
      <protection locked="0"/>
    </xf>
    <xf numFmtId="0" fontId="8" fillId="2" borderId="0" xfId="0" applyFont="1" applyFill="1" applyAlignment="1">
      <alignment horizontal="left" vertical="top" wrapText="1"/>
    </xf>
    <xf numFmtId="0" fontId="8" fillId="0" borderId="0" xfId="0" applyFont="1" applyFill="1" applyAlignment="1">
      <alignment horizontal="left" vertical="center" wrapText="1"/>
    </xf>
    <xf numFmtId="0" fontId="3" fillId="2" borderId="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4" fillId="17" borderId="0" xfId="0" applyFont="1" applyFill="1" applyBorder="1" applyAlignment="1">
      <alignment horizontal="center" vertical="center" wrapText="1"/>
    </xf>
    <xf numFmtId="0" fontId="14" fillId="17" borderId="7" xfId="0" applyFont="1" applyFill="1" applyBorder="1" applyAlignment="1">
      <alignment horizontal="center" vertical="center" wrapText="1"/>
    </xf>
    <xf numFmtId="0" fontId="14" fillId="17" borderId="9" xfId="0" applyFont="1" applyFill="1" applyBorder="1" applyAlignment="1">
      <alignment horizontal="center" vertical="center" wrapText="1"/>
    </xf>
    <xf numFmtId="0" fontId="14" fillId="17" borderId="10" xfId="0" applyFont="1" applyFill="1" applyBorder="1" applyAlignment="1">
      <alignment horizontal="center" vertical="center" wrapText="1"/>
    </xf>
    <xf numFmtId="167" fontId="4" fillId="2" borderId="29" xfId="1" applyNumberFormat="1" applyFont="1" applyFill="1" applyBorder="1" applyAlignment="1">
      <alignment horizontal="right"/>
    </xf>
    <xf numFmtId="167" fontId="4" fillId="2" borderId="44" xfId="1" applyNumberFormat="1" applyFont="1" applyFill="1" applyBorder="1" applyAlignment="1">
      <alignment horizontal="right"/>
    </xf>
    <xf numFmtId="0" fontId="16" fillId="2" borderId="0" xfId="0" applyFont="1" applyFill="1" applyAlignment="1">
      <alignment horizontal="center" wrapText="1"/>
    </xf>
    <xf numFmtId="0" fontId="16" fillId="2" borderId="9" xfId="0" applyFont="1" applyFill="1" applyBorder="1" applyAlignment="1">
      <alignment horizontal="center" wrapText="1"/>
    </xf>
    <xf numFmtId="0" fontId="8" fillId="0" borderId="0" xfId="0" applyFont="1" applyFill="1" applyAlignment="1">
      <alignment horizontal="left" wrapText="1"/>
    </xf>
    <xf numFmtId="0" fontId="25" fillId="2" borderId="3" xfId="0" applyFont="1" applyFill="1" applyBorder="1" applyAlignment="1">
      <alignment horizontal="center" wrapText="1"/>
    </xf>
    <xf numFmtId="0" fontId="25" fillId="2" borderId="4" xfId="0" applyFont="1" applyFill="1" applyBorder="1" applyAlignment="1">
      <alignment horizontal="center" wrapText="1"/>
    </xf>
    <xf numFmtId="0" fontId="25" fillId="2" borderId="5" xfId="0" applyFont="1" applyFill="1" applyBorder="1" applyAlignment="1">
      <alignment horizontal="center" wrapText="1"/>
    </xf>
    <xf numFmtId="0" fontId="25" fillId="2" borderId="6" xfId="0" applyFont="1" applyFill="1" applyBorder="1" applyAlignment="1">
      <alignment horizontal="center" wrapText="1"/>
    </xf>
    <xf numFmtId="0" fontId="25" fillId="2" borderId="0" xfId="0" applyFont="1" applyFill="1" applyBorder="1" applyAlignment="1">
      <alignment horizontal="center" wrapText="1"/>
    </xf>
    <xf numFmtId="0" fontId="25" fillId="2" borderId="7" xfId="0" applyFont="1" applyFill="1" applyBorder="1" applyAlignment="1">
      <alignment horizontal="center" wrapText="1"/>
    </xf>
    <xf numFmtId="0" fontId="39" fillId="2" borderId="6" xfId="0" applyFont="1" applyFill="1" applyBorder="1" applyAlignment="1">
      <alignment horizontal="center" vertical="top"/>
    </xf>
    <xf numFmtId="0" fontId="39" fillId="2" borderId="0" xfId="0" applyFont="1" applyFill="1" applyBorder="1" applyAlignment="1">
      <alignment horizontal="center" vertical="top"/>
    </xf>
    <xf numFmtId="0" fontId="39" fillId="2" borderId="7" xfId="0" applyFont="1" applyFill="1" applyBorder="1" applyAlignment="1">
      <alignment horizontal="center" vertical="top"/>
    </xf>
    <xf numFmtId="0" fontId="39" fillId="2" borderId="8" xfId="0" applyFont="1" applyFill="1" applyBorder="1" applyAlignment="1">
      <alignment horizontal="center" vertical="top"/>
    </xf>
    <xf numFmtId="0" fontId="39" fillId="2" borderId="9" xfId="0" applyFont="1" applyFill="1" applyBorder="1" applyAlignment="1">
      <alignment horizontal="center" vertical="top"/>
    </xf>
    <xf numFmtId="0" fontId="39" fillId="2" borderId="10" xfId="0" applyFont="1" applyFill="1" applyBorder="1" applyAlignment="1">
      <alignment horizontal="center" vertical="top"/>
    </xf>
    <xf numFmtId="0" fontId="3" fillId="2" borderId="0" xfId="0" applyFont="1" applyFill="1" applyAlignment="1">
      <alignment horizontal="left" vertical="top" wrapText="1"/>
    </xf>
    <xf numFmtId="0" fontId="3" fillId="2" borderId="0" xfId="0" applyFont="1" applyFill="1" applyAlignment="1">
      <alignment horizontal="left" vertical="center" wrapText="1" indent="3"/>
    </xf>
    <xf numFmtId="0" fontId="8" fillId="0" borderId="0" xfId="0" applyFont="1" applyFill="1" applyAlignment="1">
      <alignment horizontal="left" vertical="center" wrapText="1" indent="3"/>
    </xf>
    <xf numFmtId="167" fontId="4" fillId="2" borderId="26" xfId="1" applyNumberFormat="1" applyFont="1" applyFill="1" applyBorder="1" applyAlignment="1" applyProtection="1">
      <alignment horizontal="right"/>
    </xf>
    <xf numFmtId="167" fontId="4" fillId="2" borderId="28" xfId="1" applyNumberFormat="1" applyFont="1" applyFill="1" applyBorder="1" applyAlignment="1" applyProtection="1">
      <alignment horizontal="right"/>
    </xf>
    <xf numFmtId="0" fontId="38" fillId="2" borderId="3" xfId="0" applyFont="1" applyFill="1" applyBorder="1" applyAlignment="1">
      <alignment horizontal="center" wrapText="1"/>
    </xf>
    <xf numFmtId="0" fontId="38" fillId="2" borderId="4" xfId="0" applyFont="1" applyFill="1" applyBorder="1" applyAlignment="1">
      <alignment horizontal="center" wrapText="1"/>
    </xf>
    <xf numFmtId="0" fontId="38" fillId="2" borderId="5" xfId="0" applyFont="1" applyFill="1" applyBorder="1" applyAlignment="1">
      <alignment horizontal="center" wrapText="1"/>
    </xf>
    <xf numFmtId="0" fontId="38" fillId="2" borderId="6" xfId="0" applyFont="1" applyFill="1" applyBorder="1" applyAlignment="1">
      <alignment horizontal="center" wrapText="1"/>
    </xf>
    <xf numFmtId="0" fontId="38" fillId="2" borderId="0" xfId="0" applyFont="1" applyFill="1" applyBorder="1" applyAlignment="1">
      <alignment horizontal="center" wrapText="1"/>
    </xf>
    <xf numFmtId="0" fontId="38" fillId="2" borderId="7" xfId="0" applyFont="1" applyFill="1" applyBorder="1" applyAlignment="1">
      <alignment horizontal="center" wrapText="1"/>
    </xf>
    <xf numFmtId="167" fontId="4" fillId="2" borderId="31" xfId="0" applyNumberFormat="1" applyFont="1" applyFill="1" applyBorder="1" applyAlignment="1">
      <alignment horizontal="center" vertical="center"/>
    </xf>
    <xf numFmtId="167" fontId="4" fillId="2" borderId="45" xfId="0" applyNumberFormat="1" applyFont="1" applyFill="1" applyBorder="1" applyAlignment="1">
      <alignment horizontal="center" vertical="center"/>
    </xf>
    <xf numFmtId="0" fontId="41" fillId="2" borderId="31" xfId="0" applyFont="1" applyFill="1" applyBorder="1" applyAlignment="1">
      <alignment horizontal="left" vertical="center"/>
    </xf>
    <xf numFmtId="0" fontId="41" fillId="2" borderId="32" xfId="0" applyFont="1" applyFill="1" applyBorder="1" applyAlignment="1">
      <alignment horizontal="left" vertical="center"/>
    </xf>
    <xf numFmtId="0" fontId="41" fillId="2" borderId="45" xfId="0" applyFont="1" applyFill="1" applyBorder="1" applyAlignment="1">
      <alignment horizontal="left" vertical="center"/>
    </xf>
    <xf numFmtId="0" fontId="5" fillId="2" borderId="4" xfId="0" applyFont="1" applyFill="1" applyBorder="1" applyAlignment="1"/>
    <xf numFmtId="0" fontId="0" fillId="17" borderId="3" xfId="0" applyFill="1" applyBorder="1" applyAlignment="1" applyProtection="1">
      <alignment horizontal="left"/>
      <protection locked="0"/>
    </xf>
    <xf numFmtId="0" fontId="0" fillId="17" borderId="4" xfId="0" applyFill="1" applyBorder="1" applyAlignment="1" applyProtection="1">
      <alignment horizontal="left"/>
      <protection locked="0"/>
    </xf>
    <xf numFmtId="0" fontId="0" fillId="17" borderId="5" xfId="0" applyFill="1" applyBorder="1" applyAlignment="1" applyProtection="1">
      <alignment horizontal="left"/>
      <protection locked="0"/>
    </xf>
    <xf numFmtId="0" fontId="0" fillId="17" borderId="31" xfId="0" applyFill="1" applyBorder="1" applyAlignment="1" applyProtection="1">
      <alignment horizontal="left"/>
      <protection locked="0"/>
    </xf>
    <xf numFmtId="0" fontId="0" fillId="17" borderId="32" xfId="0" applyFill="1" applyBorder="1" applyAlignment="1" applyProtection="1">
      <alignment horizontal="left"/>
      <protection locked="0"/>
    </xf>
    <xf numFmtId="0" fontId="0" fillId="17" borderId="45" xfId="0" applyFill="1" applyBorder="1" applyAlignment="1" applyProtection="1">
      <alignment horizontal="left"/>
      <protection locked="0"/>
    </xf>
    <xf numFmtId="0" fontId="5" fillId="2" borderId="4" xfId="0" applyFont="1" applyFill="1" applyBorder="1" applyAlignment="1">
      <alignment horizontal="left"/>
    </xf>
    <xf numFmtId="0" fontId="41" fillId="2" borderId="29" xfId="0" applyFont="1" applyFill="1" applyBorder="1" applyAlignment="1">
      <alignment horizontal="left" vertical="center"/>
    </xf>
    <xf numFmtId="0" fontId="41" fillId="2" borderId="30" xfId="0" applyFont="1" applyFill="1" applyBorder="1" applyAlignment="1">
      <alignment horizontal="left" vertical="center"/>
    </xf>
    <xf numFmtId="0" fontId="41" fillId="2" borderId="44" xfId="0" applyFont="1" applyFill="1" applyBorder="1" applyAlignment="1">
      <alignment horizontal="left" vertical="center"/>
    </xf>
    <xf numFmtId="0" fontId="0" fillId="2" borderId="26" xfId="0" applyFill="1" applyBorder="1" applyAlignment="1" applyProtection="1">
      <alignment horizontal="left"/>
    </xf>
    <xf numFmtId="0" fontId="0" fillId="2" borderId="27" xfId="0" applyFill="1" applyBorder="1" applyAlignment="1" applyProtection="1">
      <alignment horizontal="left"/>
    </xf>
    <xf numFmtId="0" fontId="0" fillId="2" borderId="28" xfId="0" applyFill="1" applyBorder="1" applyAlignment="1" applyProtection="1">
      <alignment horizontal="left"/>
    </xf>
    <xf numFmtId="0" fontId="0" fillId="17" borderId="26" xfId="0" applyFill="1" applyBorder="1" applyAlignment="1" applyProtection="1">
      <alignment horizontal="left"/>
      <protection locked="0"/>
    </xf>
    <xf numFmtId="0" fontId="0" fillId="17" borderId="27" xfId="0" applyFill="1" applyBorder="1" applyAlignment="1" applyProtection="1">
      <alignment horizontal="left"/>
      <protection locked="0"/>
    </xf>
    <xf numFmtId="0" fontId="0" fillId="17" borderId="28" xfId="0" applyFill="1" applyBorder="1" applyAlignment="1" applyProtection="1">
      <alignment horizontal="left"/>
      <protection locked="0"/>
    </xf>
    <xf numFmtId="167" fontId="4" fillId="2" borderId="29" xfId="0" applyNumberFormat="1" applyFont="1" applyFill="1" applyBorder="1" applyAlignment="1">
      <alignment horizontal="center" vertical="center"/>
    </xf>
    <xf numFmtId="167" fontId="4" fillId="2" borderId="44" xfId="0" applyNumberFormat="1" applyFont="1" applyFill="1" applyBorder="1" applyAlignment="1">
      <alignment horizontal="center" vertical="center"/>
    </xf>
    <xf numFmtId="0" fontId="0" fillId="17" borderId="3" xfId="0" applyFill="1" applyBorder="1" applyAlignment="1" applyProtection="1">
      <alignment horizontal="left" vertical="top" wrapText="1"/>
      <protection locked="0"/>
    </xf>
    <xf numFmtId="0" fontId="0" fillId="17" borderId="4" xfId="0" applyFill="1" applyBorder="1" applyAlignment="1" applyProtection="1">
      <alignment horizontal="left" vertical="top" wrapText="1"/>
      <protection locked="0"/>
    </xf>
    <xf numFmtId="0" fontId="0" fillId="17" borderId="5" xfId="0" applyFill="1" applyBorder="1" applyAlignment="1" applyProtection="1">
      <alignment horizontal="left" vertical="top" wrapText="1"/>
      <protection locked="0"/>
    </xf>
    <xf numFmtId="0" fontId="0" fillId="17" borderId="6" xfId="0" applyFill="1" applyBorder="1" applyAlignment="1" applyProtection="1">
      <alignment horizontal="left" vertical="top" wrapText="1"/>
      <protection locked="0"/>
    </xf>
    <xf numFmtId="0" fontId="0" fillId="17" borderId="0" xfId="0" applyFill="1" applyBorder="1" applyAlignment="1" applyProtection="1">
      <alignment horizontal="left" vertical="top" wrapText="1"/>
      <protection locked="0"/>
    </xf>
    <xf numFmtId="0" fontId="0" fillId="17" borderId="7" xfId="0" applyFill="1" applyBorder="1" applyAlignment="1" applyProtection="1">
      <alignment horizontal="left" vertical="top" wrapText="1"/>
      <protection locked="0"/>
    </xf>
    <xf numFmtId="0" fontId="0" fillId="17" borderId="8" xfId="0" applyFill="1" applyBorder="1" applyAlignment="1" applyProtection="1">
      <alignment horizontal="left" vertical="top" wrapText="1"/>
      <protection locked="0"/>
    </xf>
    <xf numFmtId="0" fontId="0" fillId="17" borderId="9" xfId="0" applyFill="1" applyBorder="1" applyAlignment="1" applyProtection="1">
      <alignment horizontal="left" vertical="top" wrapText="1"/>
      <protection locked="0"/>
    </xf>
    <xf numFmtId="0" fontId="0" fillId="17" borderId="10" xfId="0" applyFill="1" applyBorder="1" applyAlignment="1" applyProtection="1">
      <alignment horizontal="left" vertical="top" wrapText="1"/>
      <protection locked="0"/>
    </xf>
    <xf numFmtId="0" fontId="41" fillId="2" borderId="33" xfId="0" applyFont="1" applyFill="1" applyBorder="1" applyAlignment="1">
      <alignment horizontal="left" vertical="center"/>
    </xf>
    <xf numFmtId="0" fontId="41" fillId="2" borderId="34" xfId="0" applyFont="1" applyFill="1" applyBorder="1" applyAlignment="1">
      <alignment horizontal="left" vertical="center"/>
    </xf>
    <xf numFmtId="0" fontId="41" fillId="2" borderId="46" xfId="0" applyFont="1" applyFill="1" applyBorder="1" applyAlignment="1">
      <alignment horizontal="left" vertical="center"/>
    </xf>
    <xf numFmtId="0" fontId="0" fillId="17" borderId="33" xfId="0" applyFill="1" applyBorder="1" applyAlignment="1" applyProtection="1">
      <alignment horizontal="left"/>
      <protection locked="0"/>
    </xf>
    <xf numFmtId="0" fontId="0" fillId="17" borderId="34" xfId="0" applyFill="1" applyBorder="1" applyAlignment="1" applyProtection="1">
      <alignment horizontal="left"/>
      <protection locked="0"/>
    </xf>
    <xf numFmtId="0" fontId="0" fillId="17" borderId="46" xfId="0" applyFill="1" applyBorder="1" applyAlignment="1" applyProtection="1">
      <alignment horizontal="left"/>
      <protection locked="0"/>
    </xf>
    <xf numFmtId="0" fontId="4" fillId="2" borderId="9" xfId="0" applyFont="1" applyFill="1" applyBorder="1" applyAlignment="1">
      <alignment horizontal="center"/>
    </xf>
    <xf numFmtId="167" fontId="16" fillId="2" borderId="29" xfId="0" applyNumberFormat="1" applyFont="1" applyFill="1" applyBorder="1" applyAlignment="1">
      <alignment horizontal="center" vertical="center"/>
    </xf>
    <xf numFmtId="167" fontId="16" fillId="2" borderId="44" xfId="0" applyNumberFormat="1" applyFont="1" applyFill="1" applyBorder="1" applyAlignment="1">
      <alignment horizontal="center" vertical="center"/>
    </xf>
    <xf numFmtId="167" fontId="4" fillId="2" borderId="3" xfId="1" applyNumberFormat="1" applyFont="1" applyFill="1" applyBorder="1" applyAlignment="1">
      <alignment horizontal="right"/>
    </xf>
    <xf numFmtId="167" fontId="4" fillId="2" borderId="5" xfId="1" applyNumberFormat="1" applyFont="1" applyFill="1" applyBorder="1" applyAlignment="1">
      <alignment horizontal="right"/>
    </xf>
    <xf numFmtId="167" fontId="4" fillId="2" borderId="26" xfId="1" applyNumberFormat="1" applyFont="1" applyFill="1" applyBorder="1" applyAlignment="1">
      <alignment horizontal="right"/>
    </xf>
    <xf numFmtId="167" fontId="4" fillId="2" borderId="28" xfId="1" applyNumberFormat="1" applyFont="1" applyFill="1" applyBorder="1" applyAlignment="1">
      <alignment horizontal="right"/>
    </xf>
    <xf numFmtId="167" fontId="4" fillId="2" borderId="27" xfId="0" applyNumberFormat="1" applyFont="1" applyFill="1" applyBorder="1" applyAlignment="1">
      <alignment horizontal="center" vertical="center"/>
    </xf>
    <xf numFmtId="167" fontId="4" fillId="2" borderId="9" xfId="0" applyNumberFormat="1" applyFont="1" applyFill="1" applyBorder="1" applyAlignment="1">
      <alignment horizontal="center" vertical="center"/>
    </xf>
    <xf numFmtId="167" fontId="4" fillId="2" borderId="26" xfId="1" applyNumberFormat="1" applyFont="1" applyFill="1" applyBorder="1" applyAlignment="1">
      <alignment horizontal="center"/>
    </xf>
    <xf numFmtId="167" fontId="4" fillId="2" borderId="28" xfId="1" applyNumberFormat="1" applyFont="1" applyFill="1" applyBorder="1" applyAlignment="1">
      <alignment horizontal="center"/>
    </xf>
    <xf numFmtId="167" fontId="16" fillId="2" borderId="31" xfId="0" applyNumberFormat="1" applyFont="1" applyFill="1" applyBorder="1" applyAlignment="1">
      <alignment horizontal="center" vertical="center"/>
    </xf>
    <xf numFmtId="167" fontId="16" fillId="2" borderId="45" xfId="0" applyNumberFormat="1" applyFont="1" applyFill="1" applyBorder="1" applyAlignment="1">
      <alignment horizontal="center" vertical="center"/>
    </xf>
    <xf numFmtId="167" fontId="16" fillId="2" borderId="33" xfId="0" applyNumberFormat="1" applyFont="1" applyFill="1" applyBorder="1" applyAlignment="1">
      <alignment horizontal="center" vertical="center"/>
    </xf>
    <xf numFmtId="167" fontId="16" fillId="2" borderId="46" xfId="0" applyNumberFormat="1" applyFont="1" applyFill="1" applyBorder="1" applyAlignment="1">
      <alignment horizontal="center" vertical="center"/>
    </xf>
    <xf numFmtId="0" fontId="0" fillId="2" borderId="9" xfId="0" applyFill="1" applyBorder="1" applyAlignment="1">
      <alignment horizontal="center"/>
    </xf>
    <xf numFmtId="0" fontId="11" fillId="2" borderId="3" xfId="0" applyFont="1" applyFill="1" applyBorder="1" applyAlignment="1">
      <alignment horizontal="center" vertical="top" wrapText="1"/>
    </xf>
    <xf numFmtId="0" fontId="11" fillId="2" borderId="4" xfId="0" applyFont="1" applyFill="1" applyBorder="1" applyAlignment="1">
      <alignment horizontal="center" vertical="top" wrapText="1"/>
    </xf>
    <xf numFmtId="0" fontId="11" fillId="2" borderId="5" xfId="0" applyFont="1" applyFill="1" applyBorder="1" applyAlignment="1">
      <alignment horizontal="center" vertical="top" wrapText="1"/>
    </xf>
    <xf numFmtId="0" fontId="11" fillId="2" borderId="6" xfId="0" applyFont="1" applyFill="1" applyBorder="1" applyAlignment="1">
      <alignment horizontal="center" vertical="top" wrapText="1"/>
    </xf>
    <xf numFmtId="0" fontId="11" fillId="2" borderId="0" xfId="0" applyFont="1" applyFill="1" applyBorder="1" applyAlignment="1">
      <alignment horizontal="center" vertical="top" wrapText="1"/>
    </xf>
    <xf numFmtId="0" fontId="11" fillId="2" borderId="7" xfId="0" applyFont="1" applyFill="1" applyBorder="1" applyAlignment="1">
      <alignment horizontal="center" vertical="top" wrapText="1"/>
    </xf>
    <xf numFmtId="0" fontId="3" fillId="2" borderId="8" xfId="0" applyFont="1" applyFill="1" applyBorder="1" applyAlignment="1">
      <alignment horizontal="center" vertical="top"/>
    </xf>
    <xf numFmtId="0" fontId="3" fillId="2" borderId="9" xfId="0" applyFont="1" applyFill="1" applyBorder="1" applyAlignment="1">
      <alignment horizontal="center" vertical="top"/>
    </xf>
    <xf numFmtId="0" fontId="3" fillId="2" borderId="10" xfId="0" applyFont="1" applyFill="1" applyBorder="1" applyAlignment="1">
      <alignment horizontal="center" vertical="top"/>
    </xf>
    <xf numFmtId="0" fontId="46" fillId="16" borderId="3" xfId="0" applyFont="1" applyFill="1" applyBorder="1" applyAlignment="1">
      <alignment horizontal="center" vertical="center" wrapText="1"/>
    </xf>
    <xf numFmtId="0" fontId="46" fillId="16" borderId="4" xfId="0" applyFont="1" applyFill="1" applyBorder="1" applyAlignment="1">
      <alignment horizontal="center" vertical="center" wrapText="1"/>
    </xf>
    <xf numFmtId="0" fontId="46" fillId="16" borderId="5" xfId="0" applyFont="1" applyFill="1" applyBorder="1" applyAlignment="1">
      <alignment horizontal="center" vertical="center" wrapText="1"/>
    </xf>
    <xf numFmtId="0" fontId="46" fillId="16" borderId="6" xfId="0" applyFont="1" applyFill="1" applyBorder="1" applyAlignment="1">
      <alignment horizontal="center" vertical="center" wrapText="1"/>
    </xf>
    <xf numFmtId="0" fontId="46" fillId="16" borderId="0" xfId="0" applyFont="1" applyFill="1" applyBorder="1" applyAlignment="1">
      <alignment horizontal="center" vertical="center" wrapText="1"/>
    </xf>
    <xf numFmtId="0" fontId="46" fillId="16" borderId="7" xfId="0" applyFont="1" applyFill="1" applyBorder="1" applyAlignment="1">
      <alignment horizontal="center" vertical="center" wrapText="1"/>
    </xf>
    <xf numFmtId="0" fontId="28" fillId="16" borderId="8" xfId="0" applyFont="1" applyFill="1" applyBorder="1" applyAlignment="1">
      <alignment horizontal="center" vertical="top"/>
    </xf>
    <xf numFmtId="0" fontId="28" fillId="16" borderId="9" xfId="0" applyFont="1" applyFill="1" applyBorder="1" applyAlignment="1">
      <alignment horizontal="center" vertical="top"/>
    </xf>
    <xf numFmtId="0" fontId="28" fillId="16" borderId="10" xfId="0" applyFont="1" applyFill="1" applyBorder="1" applyAlignment="1">
      <alignment horizontal="center" vertical="top"/>
    </xf>
    <xf numFmtId="0" fontId="45" fillId="15" borderId="26" xfId="0" applyFont="1" applyFill="1" applyBorder="1" applyAlignment="1">
      <alignment horizontal="center"/>
    </xf>
    <xf numFmtId="0" fontId="45" fillId="15" borderId="27" xfId="0" applyFont="1" applyFill="1" applyBorder="1" applyAlignment="1">
      <alignment horizontal="center"/>
    </xf>
    <xf numFmtId="0" fontId="45" fillId="15" borderId="28" xfId="0" applyFont="1" applyFill="1" applyBorder="1" applyAlignment="1">
      <alignment horizontal="center"/>
    </xf>
    <xf numFmtId="0" fontId="20" fillId="16" borderId="26" xfId="0" applyFont="1" applyFill="1" applyBorder="1" applyAlignment="1">
      <alignment horizontal="center"/>
    </xf>
    <xf numFmtId="0" fontId="20" fillId="16" borderId="27" xfId="0" applyFont="1" applyFill="1" applyBorder="1" applyAlignment="1">
      <alignment horizontal="center"/>
    </xf>
    <xf numFmtId="0" fontId="20" fillId="16" borderId="28" xfId="0" applyFont="1" applyFill="1" applyBorder="1" applyAlignment="1">
      <alignment horizontal="center"/>
    </xf>
    <xf numFmtId="0" fontId="46" fillId="16" borderId="3" xfId="0" applyFont="1" applyFill="1" applyBorder="1" applyAlignment="1">
      <alignment horizontal="center" vertical="top" wrapText="1"/>
    </xf>
    <xf numFmtId="0" fontId="46" fillId="16" borderId="4" xfId="0" applyFont="1" applyFill="1" applyBorder="1" applyAlignment="1">
      <alignment horizontal="center" vertical="top" wrapText="1"/>
    </xf>
    <xf numFmtId="0" fontId="46" fillId="16" borderId="5" xfId="0" applyFont="1" applyFill="1" applyBorder="1" applyAlignment="1">
      <alignment horizontal="center" vertical="top" wrapText="1"/>
    </xf>
    <xf numFmtId="0" fontId="46" fillId="16" borderId="6" xfId="0" applyFont="1" applyFill="1" applyBorder="1" applyAlignment="1">
      <alignment horizontal="center" vertical="top" wrapText="1"/>
    </xf>
    <xf numFmtId="0" fontId="46" fillId="16" borderId="0" xfId="0" applyFont="1" applyFill="1" applyBorder="1" applyAlignment="1">
      <alignment horizontal="center" vertical="top" wrapText="1"/>
    </xf>
    <xf numFmtId="0" fontId="46" fillId="16" borderId="7" xfId="0" applyFont="1" applyFill="1" applyBorder="1" applyAlignment="1">
      <alignment horizontal="center" vertical="top" wrapText="1"/>
    </xf>
  </cellXfs>
  <cellStyles count="4">
    <cellStyle name="Comma" xfId="1" builtinId="3"/>
    <cellStyle name="Hyperlink" xfId="3" builtinId="8"/>
    <cellStyle name="Normal" xfId="0" builtinId="0"/>
    <cellStyle name="Percent" xfId="2" builtinId="5"/>
  </cellStyles>
  <dxfs count="119">
    <dxf>
      <font>
        <color rgb="FFCC99FF"/>
      </font>
    </dxf>
    <dxf>
      <font>
        <color rgb="FFCC99FF"/>
      </font>
    </dxf>
    <dxf>
      <font>
        <color rgb="FFCC99FF"/>
      </font>
    </dxf>
    <dxf>
      <font>
        <color theme="0"/>
      </font>
    </dxf>
    <dxf>
      <font>
        <color theme="0"/>
      </font>
    </dxf>
    <dxf>
      <font>
        <color theme="0"/>
      </font>
    </dxf>
    <dxf>
      <font>
        <color rgb="FFFFFF99"/>
      </font>
    </dxf>
    <dxf>
      <font>
        <color rgb="FFFFFF99"/>
      </font>
    </dxf>
    <dxf>
      <font>
        <color rgb="FFFFCC99"/>
      </font>
    </dxf>
    <dxf>
      <font>
        <color rgb="FFFFCC99"/>
      </font>
    </dxf>
    <dxf>
      <font>
        <color theme="0"/>
      </font>
    </dxf>
    <dxf>
      <font>
        <color theme="0"/>
      </font>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vertical/>
        <horizontal/>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border>
    </dxf>
    <dxf>
      <font>
        <color theme="2" tint="-0.24994659260841701"/>
      </font>
      <fill>
        <patternFill>
          <bgColor theme="2" tint="-0.24994659260841701"/>
        </patternFill>
      </fill>
      <border>
        <left/>
        <right/>
        <top/>
        <bottom/>
        <vertical/>
        <horizontal/>
      </border>
    </dxf>
    <dxf>
      <font>
        <color theme="0"/>
      </font>
    </dxf>
    <dxf>
      <font>
        <color theme="0"/>
      </font>
    </dxf>
    <dxf>
      <font>
        <color rgb="FFF4B084"/>
      </font>
    </dxf>
    <dxf>
      <font>
        <color rgb="FFF4B084"/>
      </font>
    </dxf>
    <dxf>
      <font>
        <color rgb="FFFF7C80"/>
      </font>
    </dxf>
    <dxf>
      <font>
        <color rgb="FFFF7C80"/>
      </font>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vertical/>
        <horizontal/>
      </border>
    </dxf>
    <dxf>
      <font>
        <strike/>
        <color rgb="FFFF0000"/>
      </font>
      <fill>
        <patternFill>
          <bgColor theme="0"/>
        </patternFill>
      </fill>
      <border>
        <left/>
        <right/>
        <top/>
        <bottom/>
      </border>
    </dxf>
    <dxf>
      <font>
        <strike/>
        <color rgb="FFFF0000"/>
      </font>
      <fill>
        <patternFill>
          <bgColor theme="0"/>
        </patternFill>
      </fill>
      <border>
        <left/>
        <right/>
        <top/>
        <bottom/>
      </border>
    </dxf>
    <dxf>
      <font>
        <strike/>
        <color rgb="FFFF0000"/>
      </font>
      <fill>
        <patternFill>
          <bgColor theme="0"/>
        </patternFill>
      </fill>
      <border>
        <left/>
        <right/>
        <top/>
        <bottom/>
      </border>
    </dxf>
    <dxf>
      <font>
        <color theme="0"/>
      </font>
    </dxf>
    <dxf>
      <font>
        <strike/>
        <color rgb="FFFF0000"/>
      </font>
      <fill>
        <patternFill>
          <bgColor theme="0"/>
        </patternFill>
      </fill>
      <border>
        <left/>
        <right/>
        <top/>
        <bottom/>
      </border>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color rgb="FF00B050"/>
      </font>
    </dxf>
    <dxf>
      <font>
        <b/>
        <i/>
        <strike val="0"/>
        <color rgb="FFFFFF00"/>
      </font>
      <fill>
        <patternFill>
          <bgColor rgb="FFFF0000"/>
        </patternFill>
      </fill>
    </dxf>
    <dxf>
      <font>
        <b/>
        <i/>
        <strike val="0"/>
        <color rgb="FFFFFF00"/>
      </font>
      <fill>
        <patternFill>
          <bgColor rgb="FFFF0000"/>
        </patternFill>
      </fill>
    </dxf>
    <dxf>
      <font>
        <color rgb="FF00B050"/>
      </font>
    </dxf>
    <dxf>
      <font>
        <b/>
        <i/>
        <strike val="0"/>
        <color rgb="FFFFFF00"/>
      </font>
      <fill>
        <patternFill>
          <bgColor rgb="FFFF0000"/>
        </patternFill>
      </fill>
    </dxf>
  </dxfs>
  <tableStyles count="0" defaultTableStyle="TableStyleMedium2" defaultPivotStyle="PivotStyleLight16"/>
  <colors>
    <mruColors>
      <color rgb="FFFCE4D6"/>
      <color rgb="FFFFCC99"/>
      <color rgb="FFF4B084"/>
      <color rgb="FFFFFF99"/>
      <color rgb="FFED7D31"/>
      <color rgb="FFFF7C80"/>
      <color rgb="FFFFC000"/>
      <color rgb="FF00ADEA"/>
      <color rgb="FF66FFFF"/>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ADEA-CEF-DIGITAL-CALLS@ec.europa.e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4" tint="0.79998168889431442"/>
    <pageSetUpPr fitToPage="1"/>
  </sheetPr>
  <dimension ref="A1:AB263"/>
  <sheetViews>
    <sheetView zoomScale="85" zoomScaleNormal="85" zoomScaleSheetLayoutView="80" workbookViewId="0">
      <selection activeCell="E47" sqref="E47"/>
    </sheetView>
  </sheetViews>
  <sheetFormatPr defaultColWidth="9.28515625" defaultRowHeight="15" x14ac:dyDescent="0.25"/>
  <cols>
    <col min="1" max="1" width="9.28515625" style="1"/>
    <col min="2" max="2" width="10.7109375" style="1" customWidth="1"/>
    <col min="3" max="4" width="9.28515625" style="1"/>
    <col min="5" max="5" width="12.28515625" style="1" customWidth="1"/>
    <col min="6" max="6" width="11.42578125" style="1" customWidth="1"/>
    <col min="7" max="7" width="12.5703125" style="1" bestFit="1" customWidth="1"/>
    <col min="8" max="8" width="12.28515625" style="1" bestFit="1" customWidth="1"/>
    <col min="9" max="16384" width="9.28515625" style="1"/>
  </cols>
  <sheetData>
    <row r="1" spans="1:28" x14ac:dyDescent="0.25">
      <c r="A1" s="106"/>
      <c r="B1" s="6"/>
      <c r="C1" s="6"/>
      <c r="D1" s="7"/>
      <c r="E1" s="6"/>
      <c r="F1" s="6"/>
      <c r="G1" s="6"/>
      <c r="H1" s="6"/>
      <c r="I1" s="6"/>
      <c r="J1" s="6"/>
      <c r="K1" s="6"/>
      <c r="L1" s="6"/>
      <c r="M1" s="6"/>
      <c r="N1" s="6"/>
      <c r="O1" s="6"/>
      <c r="P1" s="6"/>
      <c r="Q1" s="6"/>
      <c r="R1" s="6"/>
      <c r="S1" s="6"/>
      <c r="T1" s="6"/>
      <c r="U1" s="6"/>
      <c r="V1" s="6"/>
      <c r="W1" s="6"/>
      <c r="X1" s="6"/>
      <c r="Y1" s="6"/>
      <c r="Z1" s="6"/>
      <c r="AA1" s="6"/>
      <c r="AB1" s="10"/>
    </row>
    <row r="2" spans="1:28" ht="15.75" thickBot="1" x14ac:dyDescent="0.3">
      <c r="A2" s="6"/>
      <c r="B2" s="6"/>
      <c r="C2" s="6"/>
      <c r="D2" s="7"/>
      <c r="E2" s="6"/>
      <c r="F2" s="6"/>
      <c r="G2" s="6"/>
      <c r="H2" s="6"/>
      <c r="I2" s="6"/>
      <c r="J2" s="6"/>
      <c r="K2" s="6"/>
      <c r="L2" s="6"/>
      <c r="M2" s="6"/>
      <c r="N2" s="6"/>
      <c r="O2" s="6"/>
      <c r="P2" s="6"/>
      <c r="Q2" s="6"/>
      <c r="R2" s="6"/>
      <c r="S2" s="6"/>
      <c r="T2" s="6"/>
      <c r="U2" s="6"/>
      <c r="V2" s="6"/>
      <c r="W2" s="6"/>
      <c r="X2" s="6"/>
      <c r="Y2" s="6"/>
      <c r="Z2" s="6"/>
      <c r="AA2" s="6"/>
      <c r="AB2" s="10"/>
    </row>
    <row r="3" spans="1:28" ht="15" customHeight="1" x14ac:dyDescent="0.25">
      <c r="A3" s="6"/>
      <c r="B3" s="6"/>
      <c r="C3" s="6"/>
      <c r="D3" s="7"/>
      <c r="E3" s="6"/>
      <c r="F3" s="324" t="s">
        <v>74</v>
      </c>
      <c r="G3" s="325"/>
      <c r="H3" s="325"/>
      <c r="I3" s="325"/>
      <c r="J3" s="325"/>
      <c r="K3" s="325"/>
      <c r="L3" s="325"/>
      <c r="M3" s="325"/>
      <c r="N3" s="326"/>
      <c r="O3" s="6"/>
      <c r="P3" s="6"/>
      <c r="Q3" s="6"/>
      <c r="R3" s="6"/>
      <c r="S3" s="6"/>
      <c r="T3" s="6"/>
      <c r="U3" s="6"/>
      <c r="V3" s="6"/>
      <c r="W3" s="6"/>
      <c r="X3" s="6"/>
      <c r="Y3" s="6"/>
      <c r="Z3" s="6"/>
      <c r="AA3" s="6"/>
      <c r="AB3" s="10"/>
    </row>
    <row r="4" spans="1:28" ht="15" customHeight="1" x14ac:dyDescent="0.25">
      <c r="A4" s="6"/>
      <c r="B4" s="6"/>
      <c r="C4" s="6"/>
      <c r="D4" s="7"/>
      <c r="E4" s="6"/>
      <c r="F4" s="327"/>
      <c r="G4" s="328"/>
      <c r="H4" s="328"/>
      <c r="I4" s="328"/>
      <c r="J4" s="328"/>
      <c r="K4" s="328"/>
      <c r="L4" s="328"/>
      <c r="M4" s="328"/>
      <c r="N4" s="329"/>
      <c r="O4" s="6"/>
      <c r="P4" s="6"/>
      <c r="Q4" s="6"/>
      <c r="R4" s="6"/>
      <c r="S4" s="6"/>
      <c r="T4" s="6"/>
      <c r="U4" s="6"/>
      <c r="V4" s="6"/>
      <c r="W4" s="6"/>
      <c r="X4" s="6"/>
      <c r="Y4" s="6"/>
      <c r="Z4" s="6"/>
      <c r="AA4" s="6"/>
      <c r="AB4" s="10"/>
    </row>
    <row r="5" spans="1:28" ht="15" customHeight="1" x14ac:dyDescent="0.25">
      <c r="A5" s="6"/>
      <c r="B5" s="6"/>
      <c r="C5" s="6"/>
      <c r="D5" s="7"/>
      <c r="E5" s="6"/>
      <c r="F5" s="330" t="s">
        <v>114</v>
      </c>
      <c r="G5" s="331"/>
      <c r="H5" s="331"/>
      <c r="I5" s="331"/>
      <c r="J5" s="331"/>
      <c r="K5" s="331"/>
      <c r="L5" s="331"/>
      <c r="M5" s="331"/>
      <c r="N5" s="332"/>
      <c r="O5" s="6"/>
      <c r="P5" s="6"/>
      <c r="Q5" s="6"/>
      <c r="R5" s="6"/>
      <c r="S5" s="6"/>
      <c r="T5" s="6"/>
      <c r="U5" s="6"/>
      <c r="V5" s="6"/>
      <c r="W5" s="6"/>
      <c r="X5" s="6"/>
      <c r="Y5" s="6"/>
      <c r="Z5" s="6"/>
      <c r="AA5" s="6"/>
      <c r="AB5" s="10"/>
    </row>
    <row r="6" spans="1:28" ht="15.75" customHeight="1" thickBot="1" x14ac:dyDescent="0.3">
      <c r="A6" s="6"/>
      <c r="B6" s="6"/>
      <c r="C6" s="6"/>
      <c r="D6" s="7"/>
      <c r="E6" s="6"/>
      <c r="F6" s="333"/>
      <c r="G6" s="334"/>
      <c r="H6" s="334"/>
      <c r="I6" s="334"/>
      <c r="J6" s="334"/>
      <c r="K6" s="334"/>
      <c r="L6" s="334"/>
      <c r="M6" s="334"/>
      <c r="N6" s="335"/>
      <c r="O6" s="6"/>
      <c r="P6" s="6"/>
      <c r="Q6" s="6"/>
      <c r="R6" s="6"/>
      <c r="S6" s="6"/>
      <c r="T6" s="6"/>
      <c r="U6" s="6"/>
      <c r="V6" s="6"/>
      <c r="W6" s="6"/>
      <c r="X6" s="6"/>
      <c r="Y6" s="6"/>
      <c r="Z6" s="6"/>
      <c r="AA6" s="6"/>
      <c r="AB6" s="10"/>
    </row>
    <row r="7" spans="1:28" x14ac:dyDescent="0.25">
      <c r="A7" s="6"/>
      <c r="B7" s="6"/>
      <c r="C7" s="6"/>
      <c r="D7" s="7"/>
      <c r="E7" s="6"/>
      <c r="F7" s="6"/>
      <c r="G7" s="6"/>
      <c r="H7" s="6"/>
      <c r="I7" s="6"/>
      <c r="J7" s="6"/>
      <c r="K7" s="6"/>
      <c r="L7" s="6"/>
      <c r="M7" s="6"/>
      <c r="N7" s="6"/>
      <c r="O7" s="6"/>
      <c r="P7" s="6"/>
      <c r="Q7" s="6"/>
      <c r="R7" s="6"/>
      <c r="S7" s="6"/>
      <c r="T7" s="6"/>
      <c r="U7" s="6"/>
      <c r="V7" s="6"/>
      <c r="W7" s="6"/>
      <c r="X7" s="6"/>
      <c r="Y7" s="6"/>
      <c r="Z7" s="6"/>
      <c r="AA7" s="6"/>
      <c r="AB7" s="10"/>
    </row>
    <row r="8" spans="1:28" x14ac:dyDescent="0.25">
      <c r="A8" s="6"/>
      <c r="B8" s="6"/>
      <c r="C8" s="6"/>
      <c r="D8" s="7"/>
      <c r="E8" s="10"/>
      <c r="F8" s="10"/>
      <c r="G8" s="10"/>
      <c r="H8" s="10"/>
      <c r="I8" s="10"/>
      <c r="J8" s="10"/>
      <c r="K8" s="10"/>
      <c r="L8" s="10"/>
      <c r="M8" s="10"/>
      <c r="N8" s="10"/>
      <c r="O8" s="10"/>
      <c r="P8" s="10"/>
      <c r="Q8" s="10"/>
      <c r="R8" s="10"/>
      <c r="S8" s="10"/>
      <c r="T8" s="10"/>
      <c r="U8" s="10"/>
      <c r="V8" s="10"/>
      <c r="W8" s="10"/>
      <c r="X8" s="10"/>
      <c r="Y8" s="10"/>
      <c r="Z8" s="10"/>
      <c r="AA8" s="10"/>
      <c r="AB8" s="10"/>
    </row>
    <row r="9" spans="1:28" ht="15" customHeight="1" x14ac:dyDescent="0.3">
      <c r="A9" s="6"/>
      <c r="B9" s="34"/>
      <c r="C9" s="34"/>
      <c r="D9" s="34"/>
      <c r="E9" s="34"/>
      <c r="F9" s="34"/>
      <c r="G9" s="34"/>
      <c r="H9" s="34"/>
      <c r="I9" s="34"/>
      <c r="J9" s="34"/>
      <c r="K9" s="34"/>
      <c r="L9" s="34"/>
      <c r="M9" s="34"/>
      <c r="N9" s="34"/>
      <c r="O9" s="34"/>
      <c r="P9" s="34"/>
      <c r="Q9" s="34"/>
      <c r="R9" s="34"/>
      <c r="S9" s="34"/>
      <c r="T9" s="34"/>
      <c r="U9" s="34"/>
      <c r="V9" s="34"/>
      <c r="W9" s="34"/>
      <c r="X9" s="34"/>
      <c r="Y9" s="34"/>
      <c r="Z9" s="34"/>
      <c r="AA9" s="10"/>
      <c r="AB9" s="10"/>
    </row>
    <row r="10" spans="1:28" ht="18" customHeight="1" x14ac:dyDescent="0.3">
      <c r="A10" s="6"/>
      <c r="B10" s="34"/>
      <c r="C10" s="274" t="s">
        <v>204</v>
      </c>
      <c r="D10" s="34"/>
      <c r="E10" s="34"/>
      <c r="F10" s="34"/>
      <c r="G10" s="34"/>
      <c r="H10" s="34"/>
      <c r="I10" s="34"/>
      <c r="J10" s="34"/>
      <c r="K10" s="34"/>
      <c r="L10" s="34"/>
      <c r="M10" s="34"/>
      <c r="N10" s="34"/>
      <c r="O10" s="34"/>
      <c r="P10" s="34"/>
      <c r="Q10" s="34"/>
      <c r="R10" s="34"/>
      <c r="S10" s="34"/>
      <c r="T10" s="34"/>
      <c r="U10" s="34"/>
      <c r="V10" s="34"/>
      <c r="W10" s="34"/>
      <c r="X10" s="34"/>
      <c r="Y10" s="34"/>
      <c r="Z10" s="34"/>
      <c r="AA10" s="10"/>
      <c r="AB10" s="10"/>
    </row>
    <row r="11" spans="1:28" ht="18" customHeight="1" x14ac:dyDescent="0.3">
      <c r="A11" s="6"/>
      <c r="B11" s="34"/>
      <c r="C11" s="274"/>
      <c r="D11" s="34"/>
      <c r="E11" s="34"/>
      <c r="F11" s="34"/>
      <c r="G11" s="34"/>
      <c r="H11" s="34"/>
      <c r="I11" s="34"/>
      <c r="J11" s="34"/>
      <c r="K11" s="34"/>
      <c r="L11" s="34"/>
      <c r="M11" s="34"/>
      <c r="N11" s="34"/>
      <c r="O11" s="34"/>
      <c r="P11" s="34"/>
      <c r="Q11" s="34"/>
      <c r="R11" s="34"/>
      <c r="S11" s="34"/>
      <c r="T11" s="34"/>
      <c r="U11" s="63"/>
      <c r="V11" s="63"/>
      <c r="W11" s="34"/>
      <c r="X11" s="34"/>
      <c r="Y11" s="34"/>
      <c r="Z11" s="34"/>
      <c r="AA11" s="10"/>
      <c r="AB11" s="10"/>
    </row>
    <row r="12" spans="1:28" ht="18" customHeight="1" x14ac:dyDescent="0.3">
      <c r="A12" s="6"/>
      <c r="B12" s="34"/>
      <c r="C12" s="274" t="s">
        <v>205</v>
      </c>
      <c r="D12" s="42"/>
      <c r="E12" s="42"/>
      <c r="F12" s="42"/>
      <c r="G12" s="42"/>
      <c r="H12" s="42"/>
      <c r="I12" s="42"/>
      <c r="J12" s="42"/>
      <c r="K12" s="42"/>
      <c r="L12" s="42"/>
      <c r="M12" s="42"/>
      <c r="N12" s="42"/>
      <c r="O12" s="42"/>
      <c r="P12" s="42"/>
      <c r="Q12" s="42"/>
      <c r="R12" s="42"/>
      <c r="S12" s="42"/>
      <c r="T12" s="42"/>
      <c r="U12" s="42"/>
      <c r="V12" s="42"/>
      <c r="W12" s="42"/>
      <c r="X12" s="42"/>
      <c r="Y12" s="34"/>
      <c r="Z12" s="34"/>
      <c r="AA12" s="10"/>
      <c r="AB12" s="10"/>
    </row>
    <row r="13" spans="1:28" ht="18" customHeight="1" x14ac:dyDescent="0.3">
      <c r="A13" s="6"/>
      <c r="B13" s="34"/>
      <c r="C13" s="274" t="s">
        <v>105</v>
      </c>
      <c r="D13" s="42"/>
      <c r="E13" s="42"/>
      <c r="F13" s="42"/>
      <c r="G13" s="42"/>
      <c r="H13" s="42"/>
      <c r="I13" s="42"/>
      <c r="J13" s="42"/>
      <c r="K13" s="42"/>
      <c r="L13" s="42"/>
      <c r="M13" s="42"/>
      <c r="N13" s="42"/>
      <c r="O13" s="42"/>
      <c r="P13" s="42"/>
      <c r="Q13" s="42"/>
      <c r="R13" s="42"/>
      <c r="S13" s="42"/>
      <c r="T13" s="42"/>
      <c r="U13" s="42"/>
      <c r="V13" s="42"/>
      <c r="W13" s="42"/>
      <c r="X13" s="42"/>
      <c r="Y13" s="34"/>
      <c r="Z13" s="34"/>
      <c r="AA13" s="10"/>
      <c r="AB13" s="10"/>
    </row>
    <row r="14" spans="1:28" ht="18" customHeight="1" x14ac:dyDescent="0.3">
      <c r="A14" s="6"/>
      <c r="B14" s="34"/>
      <c r="C14" s="274" t="s">
        <v>206</v>
      </c>
      <c r="D14" s="42"/>
      <c r="E14" s="42"/>
      <c r="F14" s="42"/>
      <c r="G14" s="42"/>
      <c r="H14" s="42"/>
      <c r="I14" s="42"/>
      <c r="J14" s="42"/>
      <c r="K14" s="42"/>
      <c r="L14" s="42"/>
      <c r="M14" s="42"/>
      <c r="N14" s="42"/>
      <c r="O14" s="42"/>
      <c r="P14" s="42"/>
      <c r="Q14" s="42"/>
      <c r="R14" s="42"/>
      <c r="S14" s="42"/>
      <c r="T14" s="42"/>
      <c r="U14" s="42"/>
      <c r="V14" s="42"/>
      <c r="W14" s="42"/>
      <c r="X14" s="42"/>
      <c r="Y14" s="34"/>
      <c r="Z14" s="34"/>
      <c r="AA14" s="10"/>
      <c r="AB14" s="10"/>
    </row>
    <row r="15" spans="1:28" ht="18" customHeight="1" x14ac:dyDescent="0.3">
      <c r="A15" s="6"/>
      <c r="B15" s="34"/>
      <c r="C15" s="34"/>
      <c r="D15" s="34"/>
      <c r="E15" s="34"/>
      <c r="F15" s="34"/>
      <c r="G15" s="34"/>
      <c r="H15" s="34"/>
      <c r="I15" s="34"/>
      <c r="J15" s="34"/>
      <c r="K15" s="34"/>
      <c r="L15" s="34"/>
      <c r="M15" s="34"/>
      <c r="N15" s="34"/>
      <c r="O15" s="42"/>
      <c r="P15" s="34"/>
      <c r="Q15" s="34"/>
      <c r="R15" s="34"/>
      <c r="S15" s="34"/>
      <c r="T15" s="34"/>
      <c r="U15" s="34"/>
      <c r="V15" s="34"/>
      <c r="W15" s="34"/>
      <c r="X15" s="34"/>
      <c r="Y15" s="34"/>
      <c r="Z15" s="34"/>
      <c r="AA15" s="10"/>
      <c r="AB15" s="10"/>
    </row>
    <row r="16" spans="1:28" ht="18" customHeight="1" x14ac:dyDescent="0.3">
      <c r="A16" s="6"/>
      <c r="B16" s="34"/>
      <c r="C16" s="336" t="s">
        <v>115</v>
      </c>
      <c r="D16" s="336"/>
      <c r="E16" s="336"/>
      <c r="F16" s="336"/>
      <c r="G16" s="336"/>
      <c r="H16" s="336"/>
      <c r="I16" s="336"/>
      <c r="J16" s="336"/>
      <c r="K16" s="336"/>
      <c r="L16" s="336"/>
      <c r="M16" s="336"/>
      <c r="N16" s="336"/>
      <c r="O16" s="336"/>
      <c r="P16" s="336"/>
      <c r="Q16" s="336"/>
      <c r="R16" s="336"/>
      <c r="S16" s="336"/>
      <c r="T16" s="336"/>
      <c r="U16" s="336"/>
      <c r="V16" s="336"/>
      <c r="W16" s="336"/>
      <c r="X16" s="336"/>
      <c r="Y16" s="44"/>
      <c r="Z16" s="34"/>
      <c r="AA16" s="10"/>
      <c r="AB16" s="10"/>
    </row>
    <row r="17" spans="1:28" ht="18" customHeight="1" x14ac:dyDescent="0.3">
      <c r="A17" s="6"/>
      <c r="B17" s="34"/>
      <c r="C17" s="337" t="s">
        <v>106</v>
      </c>
      <c r="D17" s="337"/>
      <c r="E17" s="337"/>
      <c r="F17" s="337"/>
      <c r="G17" s="337"/>
      <c r="H17" s="337"/>
      <c r="I17" s="337"/>
      <c r="J17" s="337"/>
      <c r="K17" s="337"/>
      <c r="L17" s="337"/>
      <c r="M17" s="337"/>
      <c r="N17" s="337"/>
      <c r="O17" s="337"/>
      <c r="P17" s="337"/>
      <c r="Q17" s="337"/>
      <c r="R17" s="337"/>
      <c r="S17" s="337"/>
      <c r="T17" s="337"/>
      <c r="U17" s="337"/>
      <c r="V17" s="337"/>
      <c r="W17" s="337"/>
      <c r="X17" s="337"/>
      <c r="Y17" s="45"/>
      <c r="Z17" s="34"/>
      <c r="AA17" s="10"/>
      <c r="AB17" s="10"/>
    </row>
    <row r="18" spans="1:28" ht="18" customHeight="1" x14ac:dyDescent="0.3">
      <c r="A18" s="6"/>
      <c r="B18" s="34"/>
      <c r="C18" s="338" t="s">
        <v>107</v>
      </c>
      <c r="D18" s="338"/>
      <c r="E18" s="338"/>
      <c r="F18" s="338"/>
      <c r="G18" s="338"/>
      <c r="H18" s="338"/>
      <c r="I18" s="338"/>
      <c r="J18" s="338"/>
      <c r="K18" s="338"/>
      <c r="L18" s="338"/>
      <c r="M18" s="338"/>
      <c r="N18" s="338"/>
      <c r="O18" s="338"/>
      <c r="P18" s="338"/>
      <c r="Q18" s="338"/>
      <c r="R18" s="338"/>
      <c r="S18" s="338"/>
      <c r="T18" s="338"/>
      <c r="U18" s="338"/>
      <c r="V18" s="338"/>
      <c r="W18" s="338"/>
      <c r="X18" s="338"/>
      <c r="Y18" s="67"/>
      <c r="Z18" s="34"/>
      <c r="AA18" s="10"/>
      <c r="AB18" s="10"/>
    </row>
    <row r="19" spans="1:28" ht="18" customHeight="1" x14ac:dyDescent="0.3">
      <c r="A19" s="6"/>
      <c r="B19" s="34"/>
      <c r="C19" s="42"/>
      <c r="D19" s="42"/>
      <c r="E19" s="42"/>
      <c r="F19" s="42"/>
      <c r="G19" s="42"/>
      <c r="H19" s="42"/>
      <c r="I19" s="42"/>
      <c r="J19" s="42"/>
      <c r="K19" s="42"/>
      <c r="L19" s="42"/>
      <c r="M19" s="42"/>
      <c r="N19" s="42"/>
      <c r="O19" s="42"/>
      <c r="P19" s="42"/>
      <c r="Q19" s="42"/>
      <c r="R19" s="42"/>
      <c r="S19" s="42"/>
      <c r="T19" s="42"/>
      <c r="U19" s="42"/>
      <c r="V19" s="42"/>
      <c r="W19" s="42"/>
      <c r="X19" s="42"/>
      <c r="Y19" s="42"/>
      <c r="Z19" s="34"/>
      <c r="AA19" s="10"/>
      <c r="AB19" s="10"/>
    </row>
    <row r="20" spans="1:28" ht="18" customHeight="1" x14ac:dyDescent="0.3">
      <c r="A20" s="6"/>
      <c r="B20" s="34"/>
      <c r="C20" s="34" t="s">
        <v>108</v>
      </c>
      <c r="D20" s="41"/>
      <c r="E20" s="41"/>
      <c r="F20" s="41"/>
      <c r="G20" s="41"/>
      <c r="H20" s="41"/>
      <c r="I20" s="41"/>
      <c r="J20" s="41"/>
      <c r="K20" s="41"/>
      <c r="L20" s="41"/>
      <c r="M20" s="41"/>
      <c r="N20" s="41"/>
      <c r="O20" s="41"/>
      <c r="P20" s="41"/>
      <c r="Q20" s="41"/>
      <c r="R20" s="41"/>
      <c r="S20" s="41"/>
      <c r="T20" s="41"/>
      <c r="U20" s="41"/>
      <c r="V20" s="93"/>
      <c r="W20" s="41"/>
      <c r="X20" s="41"/>
      <c r="Y20" s="41"/>
      <c r="Z20" s="34"/>
      <c r="AA20" s="10"/>
      <c r="AB20" s="10"/>
    </row>
    <row r="21" spans="1:28" ht="18" customHeight="1" x14ac:dyDescent="0.3">
      <c r="A21" s="6"/>
      <c r="B21" s="34"/>
      <c r="C21" s="34" t="s">
        <v>96</v>
      </c>
      <c r="D21" s="34"/>
      <c r="E21" s="34"/>
      <c r="F21" s="34"/>
      <c r="G21" s="34"/>
      <c r="H21" s="34"/>
      <c r="I21" s="34"/>
      <c r="J21" s="34"/>
      <c r="K21" s="34"/>
      <c r="L21" s="34"/>
      <c r="M21" s="34"/>
      <c r="N21" s="34"/>
      <c r="O21" s="34"/>
      <c r="P21" s="34"/>
      <c r="Q21" s="34"/>
      <c r="R21" s="34"/>
      <c r="S21" s="34"/>
      <c r="T21" s="34"/>
      <c r="U21" s="34"/>
      <c r="V21" s="34"/>
      <c r="W21" s="34"/>
      <c r="X21" s="34"/>
      <c r="Y21" s="34"/>
      <c r="Z21" s="34"/>
      <c r="AA21" s="10"/>
      <c r="AB21" s="10"/>
    </row>
    <row r="22" spans="1:28" ht="18" customHeight="1" x14ac:dyDescent="0.3">
      <c r="A22" s="6"/>
      <c r="B22" s="34"/>
      <c r="C22" s="34" t="s">
        <v>46</v>
      </c>
      <c r="D22" s="34"/>
      <c r="E22" s="34"/>
      <c r="F22" s="34"/>
      <c r="G22" s="34"/>
      <c r="H22" s="34"/>
      <c r="I22" s="34"/>
      <c r="J22" s="34"/>
      <c r="K22" s="34"/>
      <c r="L22" s="34"/>
      <c r="M22" s="34"/>
      <c r="N22" s="34"/>
      <c r="O22" s="34"/>
      <c r="P22" s="34"/>
      <c r="Q22" s="34"/>
      <c r="R22" s="34"/>
      <c r="S22" s="34"/>
      <c r="T22" s="34"/>
      <c r="U22" s="34"/>
      <c r="V22" s="34"/>
      <c r="W22" s="34"/>
      <c r="X22" s="34"/>
      <c r="Y22" s="34"/>
      <c r="Z22" s="34"/>
      <c r="AA22" s="10"/>
      <c r="AB22" s="10"/>
    </row>
    <row r="23" spans="1:28" ht="18" customHeight="1" x14ac:dyDescent="0.3">
      <c r="A23" s="6"/>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10"/>
      <c r="AB23" s="10"/>
    </row>
    <row r="24" spans="1:28" ht="18" customHeight="1" x14ac:dyDescent="0.3">
      <c r="A24" s="6"/>
      <c r="B24" s="34"/>
      <c r="C24" s="34" t="s">
        <v>39</v>
      </c>
      <c r="D24" s="34"/>
      <c r="E24" s="34"/>
      <c r="F24" s="34"/>
      <c r="G24" s="34"/>
      <c r="H24" s="34"/>
      <c r="I24" s="34"/>
      <c r="J24" s="34"/>
      <c r="K24" s="34"/>
      <c r="M24" s="34"/>
      <c r="N24" s="29" t="str">
        <f>IF(AND(K24&gt;2012,ISNUMBER(K24)),"","Warning")</f>
        <v>Warning</v>
      </c>
      <c r="O24" s="34"/>
      <c r="P24" s="34"/>
      <c r="Q24" s="34"/>
      <c r="R24" s="34"/>
      <c r="S24" s="34"/>
      <c r="T24" s="34"/>
      <c r="U24" s="34"/>
      <c r="V24" s="34"/>
      <c r="W24" s="34"/>
      <c r="X24" s="34"/>
      <c r="Y24" s="34"/>
      <c r="Z24" s="34"/>
      <c r="AA24" s="10"/>
      <c r="AB24" s="10"/>
    </row>
    <row r="25" spans="1:28" ht="18" customHeight="1" x14ac:dyDescent="0.3">
      <c r="A25" s="6"/>
      <c r="B25" s="34"/>
      <c r="C25" s="34" t="s">
        <v>42</v>
      </c>
      <c r="D25" s="34"/>
      <c r="E25" s="34"/>
      <c r="F25" s="34"/>
      <c r="G25" s="34"/>
      <c r="H25" s="34"/>
      <c r="I25" s="34"/>
      <c r="J25" s="34"/>
      <c r="K25" s="34"/>
      <c r="L25" s="34"/>
      <c r="M25" s="29"/>
      <c r="N25" s="34"/>
      <c r="O25" s="34"/>
      <c r="P25" s="34"/>
      <c r="Q25" s="34"/>
      <c r="R25" s="34"/>
      <c r="S25" s="34"/>
      <c r="T25" s="34"/>
      <c r="U25" s="34"/>
      <c r="V25" s="34"/>
      <c r="W25" s="34"/>
      <c r="X25" s="34"/>
      <c r="Y25" s="34"/>
      <c r="Z25" s="34"/>
      <c r="AA25" s="10"/>
      <c r="AB25" s="10"/>
    </row>
    <row r="26" spans="1:28" ht="18" customHeight="1" x14ac:dyDescent="0.3">
      <c r="A26" s="6"/>
      <c r="B26" s="34"/>
      <c r="C26" s="34" t="s">
        <v>40</v>
      </c>
      <c r="D26" s="34"/>
      <c r="E26" s="34"/>
      <c r="F26" s="34"/>
      <c r="G26" s="34"/>
      <c r="H26" s="244" t="s">
        <v>3</v>
      </c>
      <c r="I26" s="34"/>
      <c r="J26" s="34"/>
      <c r="K26" s="34"/>
      <c r="L26" s="34"/>
      <c r="M26" s="29"/>
      <c r="N26" s="34"/>
      <c r="O26" s="34"/>
      <c r="P26" s="34"/>
      <c r="Q26" s="34"/>
      <c r="R26" s="34"/>
      <c r="S26" s="34"/>
      <c r="T26" s="34"/>
      <c r="U26" s="34"/>
      <c r="V26" s="34"/>
      <c r="W26" s="34"/>
      <c r="X26" s="34"/>
      <c r="Y26" s="34"/>
      <c r="Z26" s="34"/>
      <c r="AA26" s="10"/>
      <c r="AB26" s="10"/>
    </row>
    <row r="27" spans="1:28" ht="18" customHeight="1" x14ac:dyDescent="0.3">
      <c r="A27" s="6"/>
      <c r="B27" s="34"/>
      <c r="C27" s="34" t="s">
        <v>41</v>
      </c>
      <c r="D27" s="34"/>
      <c r="E27" s="34"/>
      <c r="F27" s="34"/>
      <c r="G27" s="34"/>
      <c r="H27" s="244" t="str">
        <f>"Please Correct"</f>
        <v>Please Correct</v>
      </c>
      <c r="I27" s="34"/>
      <c r="J27" s="34"/>
      <c r="K27" s="34"/>
      <c r="L27" s="34"/>
      <c r="M27" s="29"/>
      <c r="N27" s="34"/>
      <c r="O27" s="34"/>
      <c r="P27" s="34"/>
      <c r="Q27" s="34"/>
      <c r="R27" s="34"/>
      <c r="S27" s="34"/>
      <c r="T27" s="34"/>
      <c r="U27" s="34"/>
      <c r="V27" s="34"/>
      <c r="W27" s="34"/>
      <c r="X27" s="34"/>
      <c r="Y27" s="34"/>
      <c r="Z27" s="34"/>
      <c r="AA27" s="10"/>
      <c r="AB27" s="10"/>
    </row>
    <row r="28" spans="1:28" ht="18" customHeight="1" x14ac:dyDescent="0.3">
      <c r="A28" s="6"/>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10"/>
      <c r="AB28" s="10"/>
    </row>
    <row r="29" spans="1:28" ht="18" customHeight="1" x14ac:dyDescent="0.3">
      <c r="A29" s="6"/>
      <c r="B29" s="34"/>
      <c r="C29" s="309" t="s">
        <v>116</v>
      </c>
      <c r="D29" s="309"/>
      <c r="E29" s="309"/>
      <c r="F29" s="309"/>
      <c r="G29" s="309"/>
      <c r="H29" s="309"/>
      <c r="I29" s="309"/>
      <c r="J29" s="309"/>
      <c r="K29" s="309"/>
      <c r="L29" s="309"/>
      <c r="M29" s="309"/>
      <c r="N29" s="309"/>
      <c r="O29" s="309"/>
      <c r="P29" s="309"/>
      <c r="Q29" s="309"/>
      <c r="R29" s="309"/>
      <c r="S29" s="309"/>
      <c r="T29" s="309"/>
      <c r="U29" s="309"/>
      <c r="V29" s="309"/>
      <c r="W29" s="309"/>
      <c r="X29" s="309"/>
      <c r="Y29" s="44"/>
      <c r="Z29" s="34"/>
      <c r="AA29" s="10"/>
      <c r="AB29" s="10"/>
    </row>
    <row r="30" spans="1:28" ht="19.5" customHeight="1" x14ac:dyDescent="0.3">
      <c r="A30" s="6"/>
      <c r="B30" s="34"/>
      <c r="C30" s="309"/>
      <c r="D30" s="309"/>
      <c r="E30" s="309"/>
      <c r="F30" s="309"/>
      <c r="G30" s="309"/>
      <c r="H30" s="309"/>
      <c r="I30" s="309"/>
      <c r="J30" s="309"/>
      <c r="K30" s="309"/>
      <c r="L30" s="309"/>
      <c r="M30" s="309"/>
      <c r="N30" s="309"/>
      <c r="O30" s="309"/>
      <c r="P30" s="309"/>
      <c r="Q30" s="309"/>
      <c r="R30" s="309"/>
      <c r="S30" s="309"/>
      <c r="T30" s="309"/>
      <c r="U30" s="309"/>
      <c r="V30" s="309"/>
      <c r="W30" s="309"/>
      <c r="X30" s="309"/>
      <c r="Y30" s="44"/>
      <c r="Z30" s="34"/>
      <c r="AA30" s="10"/>
      <c r="AB30" s="10"/>
    </row>
    <row r="31" spans="1:28" ht="18" customHeight="1" x14ac:dyDescent="0.3">
      <c r="A31" s="6"/>
      <c r="B31" s="34"/>
      <c r="C31" s="36"/>
      <c r="D31" s="200"/>
      <c r="E31" s="200"/>
      <c r="F31" s="200"/>
      <c r="G31" s="200"/>
      <c r="H31" s="200"/>
      <c r="I31" s="200"/>
      <c r="J31" s="200"/>
      <c r="K31" s="200"/>
      <c r="L31" s="200"/>
      <c r="M31" s="200"/>
      <c r="N31" s="200"/>
      <c r="O31" s="200"/>
      <c r="P31" s="200"/>
      <c r="Q31" s="200"/>
      <c r="R31" s="200"/>
      <c r="S31" s="200"/>
      <c r="T31" s="200"/>
      <c r="U31" s="200"/>
      <c r="V31" s="200"/>
      <c r="W31" s="200"/>
      <c r="X31" s="200"/>
      <c r="Y31" s="34"/>
      <c r="Z31" s="34"/>
      <c r="AA31" s="10"/>
      <c r="AB31" s="10"/>
    </row>
    <row r="32" spans="1:28" ht="18" customHeight="1" x14ac:dyDescent="0.3">
      <c r="A32" s="6"/>
      <c r="B32" s="34"/>
      <c r="C32" s="36" t="s">
        <v>172</v>
      </c>
      <c r="D32" s="200"/>
      <c r="E32" s="200"/>
      <c r="F32" s="200"/>
      <c r="G32" s="200"/>
      <c r="H32" s="200"/>
      <c r="I32" s="200"/>
      <c r="J32" s="200"/>
      <c r="K32" s="200"/>
      <c r="L32" s="200"/>
      <c r="M32" s="200"/>
      <c r="N32" s="200"/>
      <c r="O32" s="200"/>
      <c r="P32" s="200"/>
      <c r="Q32" s="200"/>
      <c r="R32" s="200"/>
      <c r="S32" s="200"/>
      <c r="T32" s="200"/>
      <c r="U32" s="200"/>
      <c r="V32" s="200"/>
      <c r="W32" s="200"/>
      <c r="X32" s="200"/>
      <c r="Y32" s="34"/>
      <c r="Z32" s="34"/>
      <c r="AA32" s="10"/>
      <c r="AB32" s="10"/>
    </row>
    <row r="33" spans="1:28" ht="18" customHeight="1" x14ac:dyDescent="0.3">
      <c r="A33" s="6"/>
      <c r="B33" s="34"/>
      <c r="D33" s="42"/>
      <c r="E33" s="42"/>
      <c r="F33" s="42"/>
      <c r="G33" s="42"/>
      <c r="H33" s="42"/>
      <c r="I33" s="42"/>
      <c r="J33" s="42"/>
      <c r="K33" s="42"/>
      <c r="L33" s="42"/>
      <c r="M33" s="42"/>
      <c r="N33" s="42"/>
      <c r="O33" s="42"/>
      <c r="P33" s="42"/>
      <c r="Q33" s="42"/>
      <c r="R33" s="42"/>
      <c r="S33" s="42"/>
      <c r="T33" s="42"/>
      <c r="U33" s="42"/>
      <c r="V33" s="42"/>
      <c r="W33" s="42"/>
      <c r="X33" s="42"/>
      <c r="Y33" s="34"/>
      <c r="Z33" s="34"/>
      <c r="AA33" s="10"/>
      <c r="AB33" s="10"/>
    </row>
    <row r="34" spans="1:28" ht="18" customHeight="1" x14ac:dyDescent="0.3">
      <c r="A34" s="6"/>
      <c r="B34" s="34"/>
      <c r="C34" s="34" t="s">
        <v>97</v>
      </c>
      <c r="D34" s="42"/>
      <c r="E34" s="42"/>
      <c r="F34" s="42"/>
      <c r="G34" s="42"/>
      <c r="H34" s="42"/>
      <c r="I34" s="42"/>
      <c r="O34" s="107"/>
      <c r="P34" s="107"/>
      <c r="Q34" s="42"/>
      <c r="R34" s="42"/>
      <c r="S34" s="42"/>
      <c r="T34" s="42"/>
      <c r="U34" s="42"/>
      <c r="V34" s="42"/>
      <c r="W34" s="42"/>
      <c r="X34" s="42"/>
      <c r="Y34" s="34"/>
      <c r="Z34" s="34"/>
      <c r="AA34" s="10"/>
      <c r="AB34" s="10"/>
    </row>
    <row r="35" spans="1:28" ht="18" customHeight="1" x14ac:dyDescent="0.3">
      <c r="A35" s="6"/>
      <c r="B35" s="34"/>
      <c r="C35" s="303" t="s">
        <v>155</v>
      </c>
      <c r="D35" s="303"/>
      <c r="E35" s="303"/>
      <c r="F35" s="303"/>
      <c r="G35" s="303"/>
      <c r="H35" s="303"/>
      <c r="I35" s="42"/>
      <c r="J35" s="108"/>
      <c r="K35" s="108"/>
      <c r="L35" s="42"/>
      <c r="M35" s="108"/>
      <c r="N35" s="108"/>
      <c r="O35" s="107"/>
      <c r="P35" s="107"/>
      <c r="Q35" s="42"/>
      <c r="R35" s="42"/>
      <c r="S35" s="42"/>
      <c r="T35" s="42"/>
      <c r="U35" s="42"/>
      <c r="V35" s="42"/>
      <c r="W35" s="42"/>
      <c r="X35" s="42"/>
      <c r="Y35" s="34"/>
      <c r="Z35" s="34"/>
      <c r="AA35" s="10"/>
      <c r="AB35" s="10"/>
    </row>
    <row r="36" spans="1:28" ht="18" customHeight="1" x14ac:dyDescent="0.3">
      <c r="A36" s="6"/>
      <c r="B36" s="34"/>
      <c r="D36" s="42"/>
      <c r="E36" s="42"/>
      <c r="F36" s="42"/>
      <c r="G36" s="42"/>
      <c r="H36" s="42"/>
      <c r="I36" s="42"/>
      <c r="J36" s="42"/>
      <c r="K36" s="42"/>
      <c r="M36" s="42"/>
      <c r="N36" s="42"/>
      <c r="O36" s="42"/>
      <c r="P36" s="42"/>
      <c r="Q36" s="42"/>
      <c r="R36" s="42"/>
      <c r="S36" s="42"/>
      <c r="T36" s="42"/>
      <c r="U36" s="42"/>
      <c r="V36" s="42"/>
      <c r="W36" s="42"/>
      <c r="X36" s="42"/>
      <c r="Y36" s="34"/>
      <c r="Z36" s="34"/>
      <c r="AA36" s="10"/>
      <c r="AB36" s="10"/>
    </row>
    <row r="37" spans="1:28" ht="18" customHeight="1" x14ac:dyDescent="0.3">
      <c r="A37" s="6"/>
      <c r="B37" s="34"/>
      <c r="C37" s="42"/>
      <c r="D37" s="42"/>
      <c r="E37" s="42"/>
      <c r="F37" s="42"/>
      <c r="G37" s="42"/>
      <c r="H37" s="42"/>
      <c r="I37" s="42"/>
      <c r="J37" s="42"/>
      <c r="K37" s="42"/>
      <c r="L37" s="42"/>
      <c r="M37" s="42"/>
      <c r="N37" s="42"/>
      <c r="O37" s="42"/>
      <c r="P37" s="42"/>
      <c r="Q37" s="42"/>
      <c r="R37" s="42"/>
      <c r="S37" s="42"/>
      <c r="T37" s="42"/>
      <c r="U37" s="42"/>
      <c r="V37" s="42"/>
      <c r="W37" s="42"/>
      <c r="X37" s="42"/>
      <c r="Y37" s="34"/>
      <c r="Z37" s="34"/>
      <c r="AA37" s="10"/>
      <c r="AB37" s="10"/>
    </row>
    <row r="38" spans="1:28" ht="18" customHeight="1" x14ac:dyDescent="0.35">
      <c r="A38" s="6"/>
      <c r="B38" s="34"/>
      <c r="C38" s="37" t="s">
        <v>99</v>
      </c>
      <c r="D38" s="34"/>
      <c r="E38" s="34"/>
      <c r="F38" s="34"/>
      <c r="G38" s="34"/>
      <c r="H38" s="34"/>
      <c r="I38" s="34"/>
      <c r="J38" s="34"/>
      <c r="K38" s="34"/>
      <c r="L38" s="34"/>
      <c r="M38" s="34"/>
      <c r="N38" s="34"/>
      <c r="O38" s="34"/>
      <c r="P38" s="34"/>
      <c r="Q38" s="34"/>
      <c r="R38" s="34"/>
      <c r="S38" s="34"/>
      <c r="T38" s="34"/>
      <c r="U38" s="34"/>
      <c r="V38" s="34"/>
      <c r="W38" s="34"/>
      <c r="X38" s="34"/>
      <c r="Y38" s="34"/>
      <c r="Z38" s="34"/>
      <c r="AA38" s="10"/>
      <c r="AB38" s="10"/>
    </row>
    <row r="39" spans="1:28" ht="18" customHeight="1" x14ac:dyDescent="0.3">
      <c r="A39" s="6"/>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10"/>
      <c r="AB39" s="10"/>
    </row>
    <row r="40" spans="1:28" ht="18" customHeight="1" x14ac:dyDescent="0.3">
      <c r="A40" s="6"/>
      <c r="B40" s="35"/>
      <c r="C40" s="34" t="s">
        <v>98</v>
      </c>
      <c r="D40" s="35"/>
      <c r="E40" s="35"/>
      <c r="F40" s="35"/>
      <c r="G40" s="35"/>
      <c r="H40" s="35"/>
      <c r="I40" s="35"/>
      <c r="J40" s="35"/>
      <c r="K40" s="35"/>
      <c r="L40" s="35"/>
      <c r="N40" s="36"/>
      <c r="O40" s="36"/>
      <c r="P40" s="36"/>
      <c r="Q40" s="36"/>
      <c r="R40" s="36"/>
      <c r="S40" s="36"/>
      <c r="T40" s="36"/>
      <c r="U40" s="36"/>
      <c r="V40" s="36"/>
      <c r="W40" s="36"/>
      <c r="X40" s="36"/>
      <c r="Y40" s="36"/>
      <c r="Z40" s="36"/>
      <c r="AA40" s="10"/>
      <c r="AB40" s="10"/>
    </row>
    <row r="41" spans="1:28" ht="18" customHeight="1" x14ac:dyDescent="0.3">
      <c r="A41" s="6"/>
      <c r="B41" s="35"/>
      <c r="C41" s="35"/>
      <c r="D41" s="35"/>
      <c r="E41" s="35"/>
      <c r="F41" s="35"/>
      <c r="G41" s="35"/>
      <c r="H41" s="35"/>
      <c r="I41" s="35"/>
      <c r="J41" s="35"/>
      <c r="K41" s="35"/>
      <c r="L41" s="35"/>
      <c r="N41" s="36"/>
      <c r="O41" s="36"/>
      <c r="P41" s="36"/>
      <c r="Q41" s="36"/>
      <c r="R41" s="36"/>
      <c r="S41" s="36"/>
      <c r="T41" s="36"/>
      <c r="U41" s="36"/>
      <c r="V41" s="36"/>
      <c r="W41" s="36"/>
      <c r="X41" s="36"/>
      <c r="Y41" s="36"/>
      <c r="Z41" s="36"/>
      <c r="AA41" s="10"/>
      <c r="AB41" s="10"/>
    </row>
    <row r="42" spans="1:28" ht="18" customHeight="1" x14ac:dyDescent="0.3">
      <c r="A42" s="6"/>
      <c r="B42" s="35"/>
      <c r="C42" s="34" t="s">
        <v>119</v>
      </c>
      <c r="D42" s="35"/>
      <c r="E42" s="35"/>
      <c r="F42" s="35"/>
      <c r="G42" s="35"/>
      <c r="H42" s="35"/>
      <c r="I42" s="35"/>
      <c r="J42" s="35"/>
      <c r="K42" s="35"/>
      <c r="L42" s="35"/>
      <c r="N42" s="36"/>
      <c r="O42" s="36"/>
      <c r="P42" s="36"/>
      <c r="Q42" s="36"/>
      <c r="R42" s="36"/>
      <c r="S42" s="36"/>
      <c r="T42" s="36"/>
      <c r="U42" s="36"/>
      <c r="V42" s="36"/>
      <c r="W42" s="36"/>
      <c r="X42" s="36"/>
      <c r="Y42" s="36"/>
      <c r="Z42" s="36"/>
      <c r="AA42" s="10"/>
      <c r="AB42" s="10"/>
    </row>
    <row r="43" spans="1:28" ht="18" customHeight="1" x14ac:dyDescent="0.3">
      <c r="A43" s="6"/>
      <c r="B43" s="35"/>
      <c r="C43" s="34"/>
      <c r="D43" s="35"/>
      <c r="E43" s="35"/>
      <c r="F43" s="35"/>
      <c r="G43" s="35"/>
      <c r="H43" s="35"/>
      <c r="I43" s="35"/>
      <c r="J43" s="35"/>
      <c r="K43" s="35"/>
      <c r="L43" s="35"/>
      <c r="N43" s="36"/>
      <c r="O43" s="36"/>
      <c r="P43" s="36"/>
      <c r="Q43" s="36"/>
      <c r="R43" s="36"/>
      <c r="S43" s="36"/>
      <c r="T43" s="36"/>
      <c r="U43" s="36"/>
      <c r="V43" s="36"/>
      <c r="W43" s="36"/>
      <c r="X43" s="36"/>
      <c r="Y43" s="36"/>
      <c r="Z43" s="36"/>
      <c r="AA43" s="10"/>
      <c r="AB43" s="10"/>
    </row>
    <row r="44" spans="1:28" ht="18" customHeight="1" x14ac:dyDescent="0.3">
      <c r="A44" s="6"/>
      <c r="B44" s="35"/>
      <c r="C44" s="34" t="s">
        <v>125</v>
      </c>
      <c r="D44" s="35"/>
      <c r="E44" s="35"/>
      <c r="F44" s="35"/>
      <c r="G44" s="35"/>
      <c r="H44" s="35"/>
      <c r="I44" s="35"/>
      <c r="J44" s="35"/>
      <c r="K44" s="35"/>
      <c r="L44" s="35"/>
      <c r="N44" s="36"/>
      <c r="O44" s="36"/>
      <c r="P44" s="36"/>
      <c r="Q44" s="36"/>
      <c r="R44" s="36"/>
      <c r="S44" s="36"/>
      <c r="T44" s="36"/>
      <c r="U44" s="36"/>
      <c r="V44" s="36"/>
      <c r="W44" s="36"/>
      <c r="X44" s="36"/>
      <c r="Y44" s="36"/>
      <c r="Z44" s="36"/>
      <c r="AA44" s="10"/>
      <c r="AB44" s="10"/>
    </row>
    <row r="45" spans="1:28" ht="18" customHeight="1" x14ac:dyDescent="0.3">
      <c r="A45" s="6"/>
      <c r="B45" s="35"/>
      <c r="C45" s="35"/>
      <c r="D45" s="35"/>
      <c r="E45" s="66"/>
      <c r="F45" s="66"/>
      <c r="G45" s="66"/>
      <c r="H45" s="66"/>
      <c r="I45" s="66"/>
      <c r="J45" s="66"/>
      <c r="K45" s="66"/>
      <c r="L45" s="66"/>
      <c r="M45" s="93"/>
      <c r="N45" s="93"/>
      <c r="O45" s="93"/>
      <c r="P45" s="93"/>
      <c r="Q45" s="93"/>
      <c r="R45" s="66"/>
      <c r="S45" s="66"/>
      <c r="T45" s="66"/>
      <c r="U45" s="66"/>
      <c r="V45" s="93"/>
      <c r="W45" s="66"/>
      <c r="X45" s="66"/>
      <c r="Y45" s="66"/>
      <c r="Z45" s="36"/>
      <c r="AA45" s="10"/>
      <c r="AB45" s="10"/>
    </row>
    <row r="46" spans="1:28" ht="18" customHeight="1" x14ac:dyDescent="0.3">
      <c r="A46" s="6"/>
      <c r="B46" s="35"/>
      <c r="C46" s="36" t="s">
        <v>117</v>
      </c>
      <c r="D46" s="201"/>
      <c r="E46" s="197"/>
      <c r="F46" s="197"/>
      <c r="G46" s="197"/>
      <c r="H46" s="197"/>
      <c r="I46" s="197"/>
      <c r="J46" s="197"/>
      <c r="K46" s="197"/>
      <c r="L46" s="197"/>
      <c r="M46" s="197"/>
      <c r="N46" s="197"/>
      <c r="O46" s="197"/>
      <c r="P46" s="197"/>
      <c r="Q46" s="197"/>
      <c r="R46" s="197"/>
      <c r="S46" s="197"/>
      <c r="T46" s="197"/>
      <c r="U46" s="197"/>
      <c r="V46" s="241"/>
      <c r="W46" s="197"/>
      <c r="X46" s="197"/>
      <c r="Y46" s="197"/>
      <c r="Z46" s="36"/>
      <c r="AA46" s="10"/>
      <c r="AB46" s="10"/>
    </row>
    <row r="47" spans="1:28" ht="18" customHeight="1" x14ac:dyDescent="0.3">
      <c r="A47" s="6"/>
      <c r="B47" s="35"/>
      <c r="C47" s="36"/>
      <c r="D47" s="201"/>
      <c r="E47" s="205"/>
      <c r="F47" s="205"/>
      <c r="G47" s="205"/>
      <c r="H47" s="205"/>
      <c r="I47" s="205"/>
      <c r="J47" s="205"/>
      <c r="K47" s="205"/>
      <c r="L47" s="205"/>
      <c r="M47" s="205"/>
      <c r="N47" s="205"/>
      <c r="O47" s="205"/>
      <c r="P47" s="205"/>
      <c r="Q47" s="205"/>
      <c r="R47" s="205"/>
      <c r="S47" s="205"/>
      <c r="T47" s="205"/>
      <c r="U47" s="205"/>
      <c r="V47" s="241"/>
      <c r="W47" s="205"/>
      <c r="X47" s="205"/>
      <c r="Y47" s="205"/>
      <c r="Z47" s="36"/>
      <c r="AA47" s="10"/>
      <c r="AB47" s="10"/>
    </row>
    <row r="48" spans="1:28" ht="18" customHeight="1" x14ac:dyDescent="0.3">
      <c r="A48" s="6"/>
      <c r="B48" s="35"/>
      <c r="C48" s="36" t="s">
        <v>118</v>
      </c>
      <c r="D48" s="201"/>
      <c r="E48" s="205"/>
      <c r="F48" s="205"/>
      <c r="G48" s="205"/>
      <c r="H48" s="205"/>
      <c r="I48" s="205"/>
      <c r="J48" s="205"/>
      <c r="K48" s="205"/>
      <c r="L48" s="205"/>
      <c r="M48" s="205"/>
      <c r="N48" s="205"/>
      <c r="O48" s="205"/>
      <c r="P48" s="205"/>
      <c r="Q48" s="205"/>
      <c r="R48" s="205"/>
      <c r="S48" s="205"/>
      <c r="T48" s="205"/>
      <c r="U48" s="205"/>
      <c r="V48" s="241"/>
      <c r="W48" s="205"/>
      <c r="X48" s="205"/>
      <c r="Y48" s="205"/>
      <c r="Z48" s="36"/>
      <c r="AA48" s="10"/>
      <c r="AB48" s="10"/>
    </row>
    <row r="49" spans="1:28" ht="18" customHeight="1" x14ac:dyDescent="0.3">
      <c r="A49" s="6"/>
      <c r="B49" s="35"/>
      <c r="C49" s="36"/>
      <c r="D49" s="201"/>
      <c r="E49" s="197"/>
      <c r="F49" s="197"/>
      <c r="G49" s="197"/>
      <c r="H49" s="197"/>
      <c r="I49" s="197"/>
      <c r="J49" s="197"/>
      <c r="K49" s="197"/>
      <c r="L49" s="197"/>
      <c r="M49" s="197"/>
      <c r="N49" s="197"/>
      <c r="O49" s="197"/>
      <c r="P49" s="197"/>
      <c r="Q49" s="197"/>
      <c r="R49" s="197"/>
      <c r="S49" s="197"/>
      <c r="T49" s="197"/>
      <c r="U49" s="197"/>
      <c r="V49" s="241"/>
      <c r="W49" s="197"/>
      <c r="X49" s="197"/>
      <c r="Y49" s="197"/>
      <c r="Z49" s="36"/>
      <c r="AA49" s="10"/>
      <c r="AB49" s="10"/>
    </row>
    <row r="50" spans="1:28" ht="39.6" customHeight="1" x14ac:dyDescent="0.3">
      <c r="A50" s="6"/>
      <c r="B50" s="35"/>
      <c r="C50" s="309" t="s">
        <v>173</v>
      </c>
      <c r="D50" s="309"/>
      <c r="E50" s="309"/>
      <c r="F50" s="309"/>
      <c r="G50" s="309"/>
      <c r="H50" s="309"/>
      <c r="I50" s="309"/>
      <c r="J50" s="309"/>
      <c r="K50" s="309"/>
      <c r="L50" s="309"/>
      <c r="M50" s="309"/>
      <c r="N50" s="309"/>
      <c r="O50" s="309"/>
      <c r="P50" s="309"/>
      <c r="Q50" s="309"/>
      <c r="R50" s="309"/>
      <c r="S50" s="309"/>
      <c r="T50" s="309"/>
      <c r="U50" s="309"/>
      <c r="V50" s="309"/>
      <c r="W50" s="309"/>
      <c r="X50" s="309"/>
      <c r="Y50" s="309"/>
      <c r="Z50" s="36"/>
      <c r="AA50" s="10"/>
      <c r="AB50" s="10"/>
    </row>
    <row r="51" spans="1:28" ht="18" customHeight="1" x14ac:dyDescent="0.3">
      <c r="A51" s="6"/>
      <c r="B51" s="35"/>
      <c r="C51" s="35"/>
      <c r="D51" s="35"/>
      <c r="E51" s="35"/>
      <c r="F51" s="35"/>
      <c r="G51" s="35"/>
      <c r="H51" s="35"/>
      <c r="I51" s="35"/>
      <c r="J51" s="35"/>
      <c r="K51" s="35"/>
      <c r="L51" s="35"/>
      <c r="N51" s="36"/>
      <c r="O51" s="36"/>
      <c r="P51" s="36"/>
      <c r="Q51" s="36"/>
      <c r="R51" s="36"/>
      <c r="S51" s="36"/>
      <c r="T51" s="36"/>
      <c r="U51" s="36"/>
      <c r="V51" s="36"/>
      <c r="W51" s="36"/>
      <c r="X51" s="36"/>
      <c r="Y51" s="36"/>
      <c r="Z51" s="36"/>
      <c r="AA51" s="10"/>
      <c r="AB51" s="10"/>
    </row>
    <row r="52" spans="1:28" ht="18" customHeight="1" x14ac:dyDescent="0.3">
      <c r="A52" s="6"/>
      <c r="B52" s="35"/>
      <c r="C52" s="35"/>
      <c r="D52" s="35"/>
      <c r="E52" s="35"/>
      <c r="F52" s="35"/>
      <c r="G52" s="35"/>
      <c r="I52" s="35"/>
      <c r="J52" s="35"/>
      <c r="K52" s="35"/>
      <c r="L52" s="35"/>
      <c r="N52" s="36"/>
      <c r="O52" s="36"/>
      <c r="P52" s="36"/>
      <c r="Q52" s="36"/>
      <c r="R52" s="36"/>
      <c r="S52" s="36"/>
      <c r="T52" s="36"/>
      <c r="U52" s="36"/>
      <c r="V52" s="36"/>
      <c r="W52" s="36"/>
      <c r="X52" s="36"/>
      <c r="Y52" s="36"/>
      <c r="Z52" s="36"/>
      <c r="AA52" s="10"/>
      <c r="AB52" s="10"/>
    </row>
    <row r="53" spans="1:28" ht="18" customHeight="1" x14ac:dyDescent="0.3">
      <c r="A53" s="6"/>
      <c r="B53" s="35"/>
      <c r="C53" s="311" t="s">
        <v>104</v>
      </c>
      <c r="D53" s="312"/>
      <c r="E53" s="315" t="s">
        <v>159</v>
      </c>
      <c r="F53" s="315"/>
      <c r="G53" s="316"/>
      <c r="I53" s="39" t="s">
        <v>174</v>
      </c>
      <c r="J53" s="296" t="s">
        <v>126</v>
      </c>
      <c r="K53" s="296"/>
      <c r="L53" s="296"/>
      <c r="M53" s="296"/>
      <c r="N53" s="296"/>
      <c r="O53" s="296"/>
      <c r="P53" s="296"/>
      <c r="Q53" s="296"/>
      <c r="R53" s="296"/>
      <c r="S53" s="296"/>
      <c r="T53" s="296"/>
      <c r="U53" s="296"/>
      <c r="V53" s="296"/>
      <c r="W53" s="296"/>
      <c r="X53" s="296"/>
      <c r="Y53" s="296"/>
      <c r="Z53" s="36"/>
      <c r="AA53" s="10"/>
      <c r="AB53" s="10"/>
    </row>
    <row r="54" spans="1:28" ht="18" customHeight="1" thickBot="1" x14ac:dyDescent="0.35">
      <c r="A54" s="6"/>
      <c r="B54" s="35"/>
      <c r="C54" s="313"/>
      <c r="D54" s="314"/>
      <c r="E54" s="317"/>
      <c r="F54" s="317"/>
      <c r="G54" s="318"/>
      <c r="I54" s="35"/>
      <c r="J54" s="296"/>
      <c r="K54" s="296"/>
      <c r="L54" s="296"/>
      <c r="M54" s="296"/>
      <c r="N54" s="296"/>
      <c r="O54" s="296"/>
      <c r="P54" s="296"/>
      <c r="Q54" s="296"/>
      <c r="R54" s="296"/>
      <c r="S54" s="296"/>
      <c r="T54" s="296"/>
      <c r="U54" s="296"/>
      <c r="V54" s="296"/>
      <c r="W54" s="296"/>
      <c r="X54" s="296"/>
      <c r="Y54" s="296"/>
      <c r="Z54" s="36"/>
      <c r="AA54" s="10"/>
      <c r="AB54" s="10"/>
    </row>
    <row r="55" spans="1:28" ht="18" customHeight="1" x14ac:dyDescent="0.3">
      <c r="A55" s="6"/>
      <c r="B55" s="35"/>
      <c r="C55" s="35"/>
      <c r="D55" s="35"/>
      <c r="E55" s="35"/>
      <c r="F55" s="35"/>
      <c r="G55" s="35"/>
      <c r="I55" s="35"/>
      <c r="J55" s="296"/>
      <c r="K55" s="296"/>
      <c r="L55" s="296"/>
      <c r="M55" s="296"/>
      <c r="N55" s="296"/>
      <c r="O55" s="296"/>
      <c r="P55" s="296"/>
      <c r="Q55" s="296"/>
      <c r="R55" s="296"/>
      <c r="S55" s="296"/>
      <c r="T55" s="296"/>
      <c r="U55" s="296"/>
      <c r="V55" s="296"/>
      <c r="W55" s="296"/>
      <c r="X55" s="296"/>
      <c r="Y55" s="296"/>
      <c r="Z55" s="36"/>
      <c r="AA55" s="10"/>
      <c r="AB55" s="10"/>
    </row>
    <row r="56" spans="1:28" ht="18" customHeight="1" x14ac:dyDescent="0.3">
      <c r="A56" s="6"/>
      <c r="B56" s="35"/>
      <c r="C56" s="35"/>
      <c r="D56" s="35"/>
      <c r="E56" s="35"/>
      <c r="F56" s="35"/>
      <c r="G56" s="35"/>
      <c r="H56" s="35"/>
      <c r="I56" s="35"/>
      <c r="J56" s="35"/>
      <c r="K56" s="35"/>
      <c r="L56" s="35"/>
      <c r="N56" s="36"/>
      <c r="O56" s="36"/>
      <c r="P56" s="36"/>
      <c r="Q56" s="36"/>
      <c r="R56" s="36"/>
      <c r="S56" s="36"/>
      <c r="T56" s="36"/>
      <c r="U56" s="36"/>
      <c r="V56" s="36"/>
      <c r="W56" s="36"/>
      <c r="X56" s="36"/>
      <c r="Y56" s="36"/>
      <c r="Z56" s="36"/>
      <c r="AA56" s="10"/>
      <c r="AB56" s="10"/>
    </row>
    <row r="57" spans="1:28" ht="18" customHeight="1" thickBot="1" x14ac:dyDescent="0.35">
      <c r="A57" s="6"/>
      <c r="B57" s="35"/>
      <c r="C57" s="49" t="s">
        <v>23</v>
      </c>
      <c r="D57" s="50"/>
      <c r="E57" s="51"/>
      <c r="F57" s="51"/>
      <c r="G57" s="50"/>
      <c r="H57" s="51"/>
      <c r="I57" s="35"/>
      <c r="J57" s="35"/>
      <c r="K57" s="35"/>
      <c r="L57" s="35"/>
      <c r="M57" s="36"/>
      <c r="N57" s="36"/>
      <c r="O57" s="36"/>
      <c r="P57" s="36"/>
      <c r="Q57" s="36"/>
      <c r="R57" s="36"/>
      <c r="S57" s="36"/>
      <c r="T57" s="36"/>
      <c r="U57" s="36"/>
      <c r="V57" s="36"/>
      <c r="W57" s="36"/>
      <c r="X57" s="36"/>
      <c r="Y57" s="36"/>
      <c r="Z57" s="36"/>
      <c r="AA57" s="10"/>
      <c r="AB57" s="10"/>
    </row>
    <row r="58" spans="1:28" ht="18" customHeight="1" x14ac:dyDescent="0.3">
      <c r="A58" s="6"/>
      <c r="B58" s="35"/>
      <c r="C58" s="52"/>
      <c r="D58" s="52"/>
      <c r="E58" s="52"/>
      <c r="F58" s="52"/>
      <c r="G58" s="52"/>
      <c r="H58" s="52"/>
      <c r="I58" s="35"/>
      <c r="J58" s="35"/>
      <c r="K58" s="35"/>
      <c r="L58" s="35"/>
      <c r="M58" s="36"/>
      <c r="N58" s="36"/>
      <c r="O58" s="36"/>
      <c r="P58" s="36"/>
      <c r="Q58" s="36"/>
      <c r="R58" s="36"/>
      <c r="S58" s="36"/>
      <c r="T58" s="36"/>
      <c r="U58" s="36"/>
      <c r="V58" s="36"/>
      <c r="W58" s="36"/>
      <c r="X58" s="36"/>
      <c r="Y58" s="36"/>
      <c r="Z58" s="36"/>
      <c r="AA58" s="10"/>
      <c r="AB58" s="10"/>
    </row>
    <row r="59" spans="1:28" ht="18" customHeight="1" thickBot="1" x14ac:dyDescent="0.35">
      <c r="A59" s="6"/>
      <c r="B59" s="35"/>
      <c r="C59" s="52"/>
      <c r="D59" s="52"/>
      <c r="E59" s="52"/>
      <c r="F59" s="52"/>
      <c r="G59" s="52"/>
      <c r="H59" s="52"/>
      <c r="I59" s="35"/>
      <c r="J59" s="35"/>
      <c r="K59" s="35"/>
      <c r="L59" s="35"/>
      <c r="M59" s="36"/>
      <c r="N59" s="36"/>
      <c r="O59" s="36"/>
      <c r="P59" s="36"/>
      <c r="Q59" s="36"/>
      <c r="R59" s="36"/>
      <c r="S59" s="36"/>
      <c r="T59" s="36"/>
      <c r="U59" s="36"/>
      <c r="V59" s="36"/>
      <c r="W59" s="36"/>
      <c r="X59" s="36"/>
      <c r="Y59" s="36"/>
      <c r="Z59" s="36"/>
      <c r="AA59" s="10"/>
      <c r="AB59" s="10"/>
    </row>
    <row r="60" spans="1:28" ht="18" customHeight="1" x14ac:dyDescent="0.3">
      <c r="A60" s="6"/>
      <c r="B60" s="35"/>
      <c r="C60" s="52"/>
      <c r="D60" s="53" t="s">
        <v>2</v>
      </c>
      <c r="E60" s="53"/>
      <c r="F60" s="53"/>
      <c r="G60" s="206">
        <v>0.05</v>
      </c>
      <c r="H60" s="52"/>
      <c r="I60" s="39" t="s">
        <v>127</v>
      </c>
      <c r="J60" s="296" t="s">
        <v>126</v>
      </c>
      <c r="K60" s="296"/>
      <c r="L60" s="296"/>
      <c r="M60" s="296"/>
      <c r="N60" s="296"/>
      <c r="O60" s="296"/>
      <c r="P60" s="296"/>
      <c r="Q60" s="296"/>
      <c r="R60" s="296"/>
      <c r="S60" s="296"/>
      <c r="T60" s="296"/>
      <c r="U60" s="296"/>
      <c r="V60" s="296"/>
      <c r="W60" s="296"/>
      <c r="X60" s="296"/>
      <c r="Y60" s="296"/>
      <c r="Z60" s="36"/>
      <c r="AA60" s="10"/>
      <c r="AB60" s="10"/>
    </row>
    <row r="61" spans="1:28" ht="18" customHeight="1" x14ac:dyDescent="0.3">
      <c r="A61" s="6"/>
      <c r="B61" s="35"/>
      <c r="C61" s="52"/>
      <c r="D61" s="52"/>
      <c r="E61" s="52"/>
      <c r="F61" s="52"/>
      <c r="G61" s="52"/>
      <c r="H61" s="52"/>
      <c r="I61" s="35"/>
      <c r="J61" s="296"/>
      <c r="K61" s="296"/>
      <c r="L61" s="296"/>
      <c r="M61" s="296"/>
      <c r="N61" s="296"/>
      <c r="O61" s="296"/>
      <c r="P61" s="296"/>
      <c r="Q61" s="296"/>
      <c r="R61" s="296"/>
      <c r="S61" s="296"/>
      <c r="T61" s="296"/>
      <c r="U61" s="296"/>
      <c r="V61" s="296"/>
      <c r="W61" s="296"/>
      <c r="X61" s="296"/>
      <c r="Y61" s="296"/>
      <c r="Z61" s="36"/>
      <c r="AA61" s="10"/>
      <c r="AB61" s="10"/>
    </row>
    <row r="62" spans="1:28" ht="18" customHeight="1" x14ac:dyDescent="0.3">
      <c r="A62" s="6"/>
      <c r="B62" s="35"/>
      <c r="C62" s="52"/>
      <c r="D62" s="52"/>
      <c r="E62" s="52"/>
      <c r="F62" s="52"/>
      <c r="G62" s="52"/>
      <c r="H62" s="52"/>
      <c r="I62" s="35"/>
      <c r="J62" s="296"/>
      <c r="K62" s="296"/>
      <c r="L62" s="296"/>
      <c r="M62" s="296"/>
      <c r="N62" s="296"/>
      <c r="O62" s="296"/>
      <c r="P62" s="296"/>
      <c r="Q62" s="296"/>
      <c r="R62" s="296"/>
      <c r="S62" s="296"/>
      <c r="T62" s="296"/>
      <c r="U62" s="296"/>
      <c r="V62" s="296"/>
      <c r="W62" s="296"/>
      <c r="X62" s="296"/>
      <c r="Y62" s="296"/>
      <c r="Z62" s="36"/>
      <c r="AA62" s="10"/>
      <c r="AB62" s="10"/>
    </row>
    <row r="63" spans="1:28" ht="18" customHeight="1" x14ac:dyDescent="0.3">
      <c r="A63" s="6"/>
      <c r="B63" s="35"/>
      <c r="C63" s="52"/>
      <c r="D63" s="52"/>
      <c r="E63" s="52"/>
      <c r="F63" s="52"/>
      <c r="G63" s="52"/>
      <c r="H63" s="52"/>
      <c r="I63" s="35"/>
      <c r="J63" s="296" t="s">
        <v>100</v>
      </c>
      <c r="K63" s="296"/>
      <c r="L63" s="296"/>
      <c r="M63" s="296"/>
      <c r="N63" s="296"/>
      <c r="O63" s="296"/>
      <c r="P63" s="296"/>
      <c r="Q63" s="296"/>
      <c r="R63" s="296"/>
      <c r="S63" s="296"/>
      <c r="T63" s="296"/>
      <c r="U63" s="296"/>
      <c r="V63" s="296"/>
      <c r="W63" s="296"/>
      <c r="X63" s="296"/>
      <c r="Y63" s="296"/>
      <c r="Z63" s="36"/>
      <c r="AA63" s="10"/>
      <c r="AB63" s="10"/>
    </row>
    <row r="64" spans="1:28" ht="18" customHeight="1" x14ac:dyDescent="0.3">
      <c r="A64" s="6"/>
      <c r="B64" s="35"/>
      <c r="C64" s="52"/>
      <c r="D64" s="52"/>
      <c r="E64" s="52"/>
      <c r="F64" s="52"/>
      <c r="G64" s="52"/>
      <c r="H64" s="52"/>
      <c r="I64" s="35"/>
      <c r="J64" s="296"/>
      <c r="K64" s="296"/>
      <c r="L64" s="296"/>
      <c r="M64" s="296"/>
      <c r="N64" s="296"/>
      <c r="O64" s="296"/>
      <c r="P64" s="296"/>
      <c r="Q64" s="296"/>
      <c r="R64" s="296"/>
      <c r="S64" s="296"/>
      <c r="T64" s="296"/>
      <c r="U64" s="296"/>
      <c r="V64" s="296"/>
      <c r="W64" s="296"/>
      <c r="X64" s="296"/>
      <c r="Y64" s="296"/>
      <c r="Z64" s="36"/>
      <c r="AA64" s="10"/>
      <c r="AB64" s="10"/>
    </row>
    <row r="65" spans="1:28" ht="18" customHeight="1" x14ac:dyDescent="0.3">
      <c r="A65" s="6"/>
      <c r="B65" s="35"/>
      <c r="C65" s="52"/>
      <c r="D65" s="52"/>
      <c r="E65" s="52"/>
      <c r="F65" s="52"/>
      <c r="G65" s="52"/>
      <c r="H65" s="52"/>
      <c r="I65" s="35"/>
      <c r="J65" s="202" t="s">
        <v>37</v>
      </c>
      <c r="K65" s="95"/>
      <c r="L65" s="95"/>
      <c r="M65" s="36"/>
      <c r="N65" s="36"/>
      <c r="O65" s="36"/>
      <c r="P65" s="36"/>
      <c r="Q65" s="36"/>
      <c r="R65" s="36"/>
      <c r="S65" s="36"/>
      <c r="T65" s="36"/>
      <c r="U65" s="36"/>
      <c r="V65" s="36"/>
      <c r="W65" s="36"/>
      <c r="X65" s="36"/>
      <c r="Y65" s="36"/>
      <c r="Z65" s="36"/>
      <c r="AA65" s="10"/>
      <c r="AB65" s="10"/>
    </row>
    <row r="66" spans="1:28" ht="18" customHeight="1" x14ac:dyDescent="0.3">
      <c r="A66" s="6"/>
      <c r="B66" s="35"/>
      <c r="C66" s="52"/>
      <c r="D66" s="52"/>
      <c r="E66" s="52"/>
      <c r="F66" s="52"/>
      <c r="G66" s="52"/>
      <c r="H66" s="52"/>
      <c r="I66" s="35"/>
      <c r="J66" s="95"/>
      <c r="K66" s="95"/>
      <c r="L66" s="95"/>
      <c r="M66" s="36"/>
      <c r="N66" s="36"/>
      <c r="O66" s="36"/>
      <c r="P66" s="36"/>
      <c r="Q66" s="36"/>
      <c r="R66" s="36"/>
      <c r="S66" s="36"/>
      <c r="T66" s="36"/>
      <c r="U66" s="36"/>
      <c r="V66" s="36"/>
      <c r="W66" s="36"/>
      <c r="X66" s="36"/>
      <c r="Y66" s="36"/>
      <c r="Z66" s="36"/>
      <c r="AA66" s="10"/>
      <c r="AB66" s="10"/>
    </row>
    <row r="67" spans="1:28" ht="18" customHeight="1" x14ac:dyDescent="0.3">
      <c r="A67" s="6"/>
      <c r="B67" s="35"/>
      <c r="C67" s="52"/>
      <c r="D67" s="52"/>
      <c r="E67" s="52"/>
      <c r="F67" s="52"/>
      <c r="G67" s="52"/>
      <c r="H67" s="52"/>
      <c r="I67" s="35"/>
      <c r="J67" s="95"/>
      <c r="K67" s="95"/>
      <c r="L67" s="95"/>
      <c r="M67" s="36"/>
      <c r="N67" s="36"/>
      <c r="O67" s="36"/>
      <c r="P67" s="36"/>
      <c r="Q67" s="36"/>
      <c r="R67" s="36"/>
      <c r="S67" s="36"/>
      <c r="T67" s="36"/>
      <c r="U67" s="36"/>
      <c r="V67" s="36"/>
      <c r="W67" s="36"/>
      <c r="X67" s="36"/>
      <c r="Y67" s="36"/>
      <c r="Z67" s="36"/>
      <c r="AA67" s="10"/>
      <c r="AB67" s="10"/>
    </row>
    <row r="68" spans="1:28" ht="18" customHeight="1" x14ac:dyDescent="0.3">
      <c r="A68" s="6"/>
      <c r="B68" s="35"/>
      <c r="C68" s="53"/>
      <c r="D68" s="53" t="s">
        <v>0</v>
      </c>
      <c r="E68" s="53"/>
      <c r="F68" s="53"/>
      <c r="G68" s="207">
        <v>15</v>
      </c>
      <c r="H68" s="52"/>
      <c r="I68" s="39" t="s">
        <v>128</v>
      </c>
      <c r="J68" s="302" t="s">
        <v>129</v>
      </c>
      <c r="K68" s="302"/>
      <c r="L68" s="302"/>
      <c r="M68" s="302"/>
      <c r="N68" s="302"/>
      <c r="O68" s="302"/>
      <c r="P68" s="302"/>
      <c r="Q68" s="302"/>
      <c r="R68" s="302"/>
      <c r="S68" s="302"/>
      <c r="T68" s="302"/>
      <c r="U68" s="302"/>
      <c r="V68" s="302"/>
      <c r="W68" s="302"/>
      <c r="X68" s="302"/>
      <c r="Y68" s="302"/>
      <c r="Z68" s="36"/>
      <c r="AA68" s="10"/>
      <c r="AB68" s="10"/>
    </row>
    <row r="69" spans="1:28" ht="18" customHeight="1" x14ac:dyDescent="0.3">
      <c r="A69" s="6"/>
      <c r="B69" s="35"/>
      <c r="C69" s="52"/>
      <c r="D69" s="52"/>
      <c r="E69" s="52"/>
      <c r="F69" s="52"/>
      <c r="G69" s="55"/>
      <c r="H69" s="52"/>
      <c r="I69" s="35"/>
      <c r="J69" s="302"/>
      <c r="K69" s="302"/>
      <c r="L69" s="302"/>
      <c r="M69" s="302"/>
      <c r="N69" s="302"/>
      <c r="O69" s="302"/>
      <c r="P69" s="302"/>
      <c r="Q69" s="302"/>
      <c r="R69" s="302"/>
      <c r="S69" s="302"/>
      <c r="T69" s="302"/>
      <c r="U69" s="302"/>
      <c r="V69" s="302"/>
      <c r="W69" s="302"/>
      <c r="X69" s="302"/>
      <c r="Y69" s="302"/>
      <c r="Z69" s="36"/>
      <c r="AA69" s="10"/>
      <c r="AB69" s="10"/>
    </row>
    <row r="70" spans="1:28" ht="18" customHeight="1" x14ac:dyDescent="0.3">
      <c r="A70" s="6"/>
      <c r="B70" s="35"/>
      <c r="C70" s="52"/>
      <c r="D70" s="52"/>
      <c r="E70" s="52"/>
      <c r="F70" s="52"/>
      <c r="G70" s="52"/>
      <c r="H70" s="52"/>
      <c r="I70" s="35"/>
      <c r="J70" s="302"/>
      <c r="K70" s="302"/>
      <c r="L70" s="302"/>
      <c r="M70" s="302"/>
      <c r="N70" s="302"/>
      <c r="O70" s="302"/>
      <c r="P70" s="302"/>
      <c r="Q70" s="302"/>
      <c r="R70" s="302"/>
      <c r="S70" s="302"/>
      <c r="T70" s="302"/>
      <c r="U70" s="302"/>
      <c r="V70" s="302"/>
      <c r="W70" s="302"/>
      <c r="X70" s="302"/>
      <c r="Y70" s="302"/>
      <c r="Z70" s="36"/>
      <c r="AA70" s="10"/>
      <c r="AB70" s="10"/>
    </row>
    <row r="71" spans="1:28" ht="18" customHeight="1" x14ac:dyDescent="0.3">
      <c r="A71" s="6"/>
      <c r="B71" s="35"/>
      <c r="C71" s="52"/>
      <c r="D71" s="52"/>
      <c r="E71" s="52"/>
      <c r="F71" s="52"/>
      <c r="G71" s="52"/>
      <c r="H71" s="52"/>
      <c r="I71" s="35"/>
      <c r="J71" s="302" t="s">
        <v>88</v>
      </c>
      <c r="K71" s="302"/>
      <c r="L71" s="302"/>
      <c r="M71" s="302"/>
      <c r="N71" s="302"/>
      <c r="O71" s="302"/>
      <c r="P71" s="302"/>
      <c r="Q71" s="302"/>
      <c r="R71" s="302"/>
      <c r="S71" s="302"/>
      <c r="T71" s="302"/>
      <c r="U71" s="302"/>
      <c r="V71" s="302"/>
      <c r="W71" s="302"/>
      <c r="X71" s="302"/>
      <c r="Y71" s="302"/>
      <c r="Z71" s="36"/>
      <c r="AA71" s="10"/>
      <c r="AB71" s="10"/>
    </row>
    <row r="72" spans="1:28" ht="18" customHeight="1" x14ac:dyDescent="0.3">
      <c r="A72" s="6"/>
      <c r="B72" s="35"/>
      <c r="C72" s="52"/>
      <c r="D72" s="52"/>
      <c r="E72" s="52"/>
      <c r="F72" s="52"/>
      <c r="G72" s="52"/>
      <c r="H72" s="52"/>
      <c r="I72" s="35"/>
      <c r="J72" s="302" t="s">
        <v>130</v>
      </c>
      <c r="K72" s="302"/>
      <c r="L72" s="302"/>
      <c r="M72" s="302"/>
      <c r="N72" s="302"/>
      <c r="O72" s="302"/>
      <c r="P72" s="302"/>
      <c r="Q72" s="302"/>
      <c r="R72" s="302"/>
      <c r="S72" s="302"/>
      <c r="T72" s="302"/>
      <c r="U72" s="302"/>
      <c r="V72" s="302"/>
      <c r="W72" s="302"/>
      <c r="X72" s="302"/>
      <c r="Y72" s="302"/>
      <c r="Z72" s="36"/>
      <c r="AA72" s="10"/>
      <c r="AB72" s="10"/>
    </row>
    <row r="73" spans="1:28" ht="18" customHeight="1" x14ac:dyDescent="0.3">
      <c r="A73" s="6"/>
      <c r="B73" s="35"/>
      <c r="C73" s="52"/>
      <c r="D73" s="52"/>
      <c r="E73" s="52"/>
      <c r="F73" s="52"/>
      <c r="G73" s="52"/>
      <c r="H73" s="52"/>
      <c r="I73" s="35"/>
      <c r="J73" s="302"/>
      <c r="K73" s="302"/>
      <c r="L73" s="302"/>
      <c r="M73" s="302"/>
      <c r="N73" s="302"/>
      <c r="O73" s="302"/>
      <c r="P73" s="302"/>
      <c r="Q73" s="302"/>
      <c r="R73" s="302"/>
      <c r="S73" s="302"/>
      <c r="T73" s="302"/>
      <c r="U73" s="302"/>
      <c r="V73" s="302"/>
      <c r="W73" s="302"/>
      <c r="X73" s="302"/>
      <c r="Y73" s="302"/>
      <c r="Z73" s="36"/>
      <c r="AA73" s="10"/>
      <c r="AB73" s="10"/>
    </row>
    <row r="74" spans="1:28" ht="18" customHeight="1" x14ac:dyDescent="0.3">
      <c r="A74" s="6"/>
      <c r="B74" s="35"/>
      <c r="C74" s="52"/>
      <c r="D74" s="52"/>
      <c r="E74" s="52"/>
      <c r="F74" s="52"/>
      <c r="G74" s="52"/>
      <c r="H74" s="52"/>
      <c r="I74" s="35"/>
      <c r="J74" s="302"/>
      <c r="K74" s="302"/>
      <c r="L74" s="302"/>
      <c r="M74" s="302"/>
      <c r="N74" s="302"/>
      <c r="O74" s="302"/>
      <c r="P74" s="302"/>
      <c r="Q74" s="302"/>
      <c r="R74" s="302"/>
      <c r="S74" s="302"/>
      <c r="T74" s="302"/>
      <c r="U74" s="302"/>
      <c r="V74" s="302"/>
      <c r="W74" s="302"/>
      <c r="X74" s="302"/>
      <c r="Y74" s="302"/>
      <c r="Z74" s="36"/>
      <c r="AA74" s="10"/>
      <c r="AB74" s="10"/>
    </row>
    <row r="75" spans="1:28" ht="18" customHeight="1" x14ac:dyDescent="0.3">
      <c r="A75" s="6"/>
      <c r="B75" s="35"/>
      <c r="C75" s="52"/>
      <c r="D75" s="52"/>
      <c r="E75" s="52"/>
      <c r="F75" s="52"/>
      <c r="G75" s="52"/>
      <c r="H75" s="52"/>
      <c r="I75" s="35"/>
      <c r="J75" s="36" t="s">
        <v>131</v>
      </c>
      <c r="K75" s="35"/>
      <c r="L75" s="35"/>
      <c r="M75" s="36"/>
      <c r="N75" s="36"/>
      <c r="O75" s="36"/>
      <c r="P75" s="36"/>
      <c r="Q75" s="36"/>
      <c r="R75" s="36"/>
      <c r="S75" s="36"/>
      <c r="T75" s="36"/>
      <c r="U75" s="36"/>
      <c r="V75" s="36"/>
      <c r="W75" s="36"/>
      <c r="X75" s="36"/>
      <c r="Y75" s="36"/>
      <c r="Z75" s="36"/>
      <c r="AA75" s="10"/>
      <c r="AB75" s="10"/>
    </row>
    <row r="76" spans="1:28" ht="18" customHeight="1" x14ac:dyDescent="0.3">
      <c r="A76" s="6"/>
      <c r="B76" s="35"/>
      <c r="C76" s="52"/>
      <c r="D76" s="52"/>
      <c r="E76" s="52"/>
      <c r="F76" s="52"/>
      <c r="G76" s="52"/>
      <c r="H76" s="52"/>
      <c r="I76" s="35"/>
      <c r="J76" s="35"/>
      <c r="K76" s="35"/>
      <c r="L76" s="35"/>
      <c r="M76" s="36"/>
      <c r="N76" s="36"/>
      <c r="O76" s="36"/>
      <c r="P76" s="36"/>
      <c r="Q76" s="36"/>
      <c r="R76" s="36"/>
      <c r="S76" s="36"/>
      <c r="T76" s="36"/>
      <c r="U76" s="36"/>
      <c r="V76" s="36"/>
      <c r="W76" s="36"/>
      <c r="X76" s="36"/>
      <c r="Y76" s="36"/>
      <c r="Z76" s="36"/>
      <c r="AA76" s="10"/>
      <c r="AB76" s="10"/>
    </row>
    <row r="77" spans="1:28" ht="18" customHeight="1" x14ac:dyDescent="0.3">
      <c r="A77" s="6"/>
      <c r="B77" s="35"/>
      <c r="C77" s="52"/>
      <c r="D77" s="52"/>
      <c r="E77" s="52"/>
      <c r="F77" s="52"/>
      <c r="G77" s="52"/>
      <c r="H77" s="52"/>
      <c r="I77" s="35"/>
      <c r="J77" s="35"/>
      <c r="K77" s="35"/>
      <c r="L77" s="35"/>
      <c r="M77" s="36"/>
      <c r="N77" s="36"/>
      <c r="O77" s="36"/>
      <c r="P77" s="36"/>
      <c r="Q77" s="36"/>
      <c r="R77" s="36"/>
      <c r="S77" s="36"/>
      <c r="T77" s="36"/>
      <c r="U77" s="36"/>
      <c r="V77" s="36"/>
      <c r="W77" s="36"/>
      <c r="X77" s="36"/>
      <c r="Y77" s="36"/>
      <c r="Z77" s="36"/>
      <c r="AA77" s="10"/>
      <c r="AB77" s="10"/>
    </row>
    <row r="78" spans="1:28" ht="18" customHeight="1" x14ac:dyDescent="0.3">
      <c r="A78" s="6"/>
      <c r="B78" s="35"/>
      <c r="C78" s="52"/>
      <c r="D78" s="53" t="s">
        <v>1</v>
      </c>
      <c r="E78" s="53"/>
      <c r="F78" s="53"/>
      <c r="G78" s="207">
        <v>2024</v>
      </c>
      <c r="H78" s="52"/>
      <c r="I78" s="39" t="s">
        <v>132</v>
      </c>
      <c r="J78" s="296" t="s">
        <v>103</v>
      </c>
      <c r="K78" s="296"/>
      <c r="L78" s="296"/>
      <c r="M78" s="296"/>
      <c r="N78" s="296"/>
      <c r="O78" s="296"/>
      <c r="P78" s="296"/>
      <c r="Q78" s="296"/>
      <c r="R78" s="296"/>
      <c r="S78" s="296"/>
      <c r="T78" s="296"/>
      <c r="U78" s="296"/>
      <c r="V78" s="296"/>
      <c r="W78" s="296"/>
      <c r="X78" s="296"/>
      <c r="Y78" s="296"/>
      <c r="Z78" s="36"/>
      <c r="AA78" s="10"/>
      <c r="AB78" s="10"/>
    </row>
    <row r="79" spans="1:28" ht="18" customHeight="1" x14ac:dyDescent="0.3">
      <c r="A79" s="6"/>
      <c r="B79" s="35"/>
      <c r="C79" s="52"/>
      <c r="D79" s="53"/>
      <c r="E79" s="53"/>
      <c r="F79" s="53"/>
      <c r="G79" s="52"/>
      <c r="H79" s="52"/>
      <c r="I79" s="39"/>
      <c r="J79" s="296"/>
      <c r="K79" s="296"/>
      <c r="L79" s="296"/>
      <c r="M79" s="296"/>
      <c r="N79" s="296"/>
      <c r="O79" s="296"/>
      <c r="P79" s="296"/>
      <c r="Q79" s="296"/>
      <c r="R79" s="296"/>
      <c r="S79" s="296"/>
      <c r="T79" s="296"/>
      <c r="U79" s="296"/>
      <c r="V79" s="296"/>
      <c r="W79" s="296"/>
      <c r="X79" s="296"/>
      <c r="Y79" s="296"/>
      <c r="Z79" s="36"/>
      <c r="AA79" s="10"/>
      <c r="AB79" s="10"/>
    </row>
    <row r="80" spans="1:28" ht="18" customHeight="1" x14ac:dyDescent="0.3">
      <c r="A80" s="6"/>
      <c r="B80" s="35"/>
      <c r="C80" s="52"/>
      <c r="D80" s="53"/>
      <c r="E80" s="53"/>
      <c r="F80" s="53"/>
      <c r="G80" s="52"/>
      <c r="H80" s="52"/>
      <c r="I80" s="39"/>
      <c r="J80" s="296"/>
      <c r="K80" s="296"/>
      <c r="L80" s="296"/>
      <c r="M80" s="296"/>
      <c r="N80" s="296"/>
      <c r="O80" s="296"/>
      <c r="P80" s="296"/>
      <c r="Q80" s="296"/>
      <c r="R80" s="296"/>
      <c r="S80" s="296"/>
      <c r="T80" s="296"/>
      <c r="U80" s="296"/>
      <c r="V80" s="296"/>
      <c r="W80" s="296"/>
      <c r="X80" s="296"/>
      <c r="Y80" s="296"/>
      <c r="Z80" s="36"/>
      <c r="AA80" s="10"/>
      <c r="AB80" s="10"/>
    </row>
    <row r="81" spans="1:28" ht="18" customHeight="1" x14ac:dyDescent="0.3">
      <c r="A81" s="6"/>
      <c r="B81" s="35"/>
      <c r="C81" s="52"/>
      <c r="D81" s="53"/>
      <c r="E81" s="53"/>
      <c r="F81" s="53"/>
      <c r="G81" s="52"/>
      <c r="H81" s="52"/>
      <c r="I81" s="39"/>
      <c r="J81" s="296"/>
      <c r="K81" s="296"/>
      <c r="L81" s="296"/>
      <c r="M81" s="296"/>
      <c r="N81" s="296"/>
      <c r="O81" s="296"/>
      <c r="P81" s="296"/>
      <c r="Q81" s="296"/>
      <c r="R81" s="296"/>
      <c r="S81" s="296"/>
      <c r="T81" s="296"/>
      <c r="U81" s="296"/>
      <c r="V81" s="296"/>
      <c r="W81" s="296"/>
      <c r="X81" s="296"/>
      <c r="Y81" s="296"/>
      <c r="Z81" s="36"/>
      <c r="AA81" s="10"/>
      <c r="AB81" s="10"/>
    </row>
    <row r="82" spans="1:28" ht="18" customHeight="1" x14ac:dyDescent="0.3">
      <c r="A82" s="6"/>
      <c r="B82" s="35"/>
      <c r="C82" s="52"/>
      <c r="D82" s="52"/>
      <c r="E82" s="52"/>
      <c r="F82" s="52"/>
      <c r="G82" s="52"/>
      <c r="H82" s="52"/>
      <c r="I82" s="35"/>
      <c r="J82" s="40" t="s">
        <v>37</v>
      </c>
      <c r="K82" s="38"/>
      <c r="L82" s="38"/>
      <c r="M82" s="38"/>
      <c r="N82" s="38"/>
      <c r="O82" s="38"/>
      <c r="P82" s="38"/>
      <c r="Q82" s="38"/>
      <c r="R82" s="38"/>
      <c r="S82" s="38"/>
      <c r="T82" s="38"/>
      <c r="U82" s="38"/>
      <c r="V82" s="38"/>
      <c r="W82" s="38"/>
      <c r="X82" s="38"/>
      <c r="Y82" s="38"/>
      <c r="Z82" s="36"/>
      <c r="AA82" s="10"/>
      <c r="AB82" s="10"/>
    </row>
    <row r="83" spans="1:28" ht="18" customHeight="1" x14ac:dyDescent="0.3">
      <c r="A83" s="6"/>
      <c r="B83" s="35"/>
      <c r="C83" s="52"/>
      <c r="D83" s="52"/>
      <c r="E83" s="52"/>
      <c r="F83" s="52"/>
      <c r="G83" s="52"/>
      <c r="H83" s="52"/>
      <c r="I83" s="35"/>
      <c r="J83" s="40"/>
      <c r="K83" s="38"/>
      <c r="L83" s="38"/>
      <c r="M83" s="38"/>
      <c r="N83" s="38"/>
      <c r="O83" s="38"/>
      <c r="P83" s="38"/>
      <c r="Q83" s="38"/>
      <c r="R83" s="38"/>
      <c r="S83" s="38"/>
      <c r="T83" s="38"/>
      <c r="U83" s="38"/>
      <c r="V83" s="38"/>
      <c r="W83" s="38"/>
      <c r="X83" s="38"/>
      <c r="Y83" s="38"/>
      <c r="Z83" s="36"/>
      <c r="AA83" s="10"/>
      <c r="AB83" s="10"/>
    </row>
    <row r="84" spans="1:28" ht="18" customHeight="1" x14ac:dyDescent="0.3">
      <c r="A84" s="6"/>
      <c r="B84" s="35"/>
      <c r="C84" s="52"/>
      <c r="D84" s="52"/>
      <c r="E84" s="52"/>
      <c r="F84" s="52"/>
      <c r="G84" s="52"/>
      <c r="H84" s="52"/>
      <c r="I84" s="35"/>
      <c r="J84" s="95"/>
      <c r="K84" s="95"/>
      <c r="L84" s="95"/>
      <c r="M84" s="36"/>
      <c r="N84" s="36"/>
      <c r="O84" s="36"/>
      <c r="P84" s="36"/>
      <c r="Q84" s="36"/>
      <c r="R84" s="36"/>
      <c r="S84" s="36"/>
      <c r="T84" s="36"/>
      <c r="U84" s="36"/>
      <c r="V84" s="36"/>
      <c r="W84" s="36"/>
      <c r="X84" s="36"/>
      <c r="Y84" s="36"/>
      <c r="Z84" s="36"/>
      <c r="AA84" s="10"/>
      <c r="AB84" s="10"/>
    </row>
    <row r="85" spans="1:28" ht="18" customHeight="1" x14ac:dyDescent="0.3">
      <c r="A85" s="6"/>
      <c r="B85" s="35"/>
      <c r="C85" s="52"/>
      <c r="D85" s="52"/>
      <c r="E85" s="52"/>
      <c r="F85" s="52"/>
      <c r="G85" s="52"/>
      <c r="H85" s="52"/>
      <c r="I85" s="35"/>
      <c r="J85" s="95"/>
      <c r="K85" s="95"/>
      <c r="L85" s="95"/>
      <c r="M85" s="36"/>
      <c r="N85" s="36"/>
      <c r="O85" s="36"/>
      <c r="P85" s="36"/>
      <c r="Q85" s="36"/>
      <c r="R85" s="36"/>
      <c r="S85" s="36"/>
      <c r="T85" s="36"/>
      <c r="U85" s="36"/>
      <c r="V85" s="36"/>
      <c r="W85" s="36"/>
      <c r="X85" s="36"/>
      <c r="Y85" s="36"/>
      <c r="Z85" s="36"/>
      <c r="AA85" s="10"/>
      <c r="AB85" s="10"/>
    </row>
    <row r="86" spans="1:28" ht="18" customHeight="1" thickBot="1" x14ac:dyDescent="0.35">
      <c r="A86" s="6"/>
      <c r="B86" s="35"/>
      <c r="C86" s="49" t="s">
        <v>83</v>
      </c>
      <c r="D86" s="50"/>
      <c r="E86" s="51"/>
      <c r="F86" s="51"/>
      <c r="G86" s="50"/>
      <c r="H86" s="51"/>
      <c r="I86" s="35"/>
      <c r="J86" s="183"/>
      <c r="K86" s="183"/>
      <c r="L86" s="183"/>
      <c r="M86" s="183"/>
      <c r="N86" s="183"/>
      <c r="O86" s="183"/>
      <c r="P86" s="183"/>
      <c r="Q86" s="183"/>
      <c r="R86" s="183"/>
      <c r="S86" s="183"/>
      <c r="T86" s="183"/>
      <c r="U86" s="183"/>
      <c r="V86" s="183"/>
      <c r="W86" s="183"/>
      <c r="X86" s="183"/>
      <c r="Y86" s="183"/>
      <c r="Z86" s="36"/>
      <c r="AA86" s="10"/>
      <c r="AB86" s="10"/>
    </row>
    <row r="87" spans="1:28" ht="18" customHeight="1" x14ac:dyDescent="0.3">
      <c r="A87" s="6"/>
      <c r="B87" s="35"/>
      <c r="C87" s="52"/>
      <c r="I87" s="2"/>
      <c r="J87" s="183"/>
      <c r="K87" s="183"/>
      <c r="L87" s="183"/>
      <c r="M87" s="183"/>
      <c r="N87" s="183"/>
      <c r="O87" s="183"/>
      <c r="P87" s="183"/>
      <c r="Q87" s="183"/>
      <c r="R87" s="183"/>
      <c r="S87" s="183"/>
      <c r="T87" s="183"/>
      <c r="U87" s="183"/>
      <c r="V87" s="183"/>
      <c r="W87" s="183"/>
      <c r="X87" s="183"/>
      <c r="Y87" s="183"/>
      <c r="Z87" s="36"/>
      <c r="AA87" s="10"/>
      <c r="AB87" s="10"/>
    </row>
    <row r="88" spans="1:28" ht="18" customHeight="1" x14ac:dyDescent="0.3">
      <c r="A88" s="6"/>
      <c r="B88" s="35"/>
      <c r="C88" s="52"/>
      <c r="I88" s="2" t="str">
        <f>IF(OR(COUNTIF(Z88:AZ88,"&lt;0")&gt;0,COUNTIF(Z88:AZ88,"*")&gt;0),"Warning","")</f>
        <v/>
      </c>
      <c r="J88" s="183"/>
      <c r="K88" s="183"/>
      <c r="L88" s="183"/>
      <c r="M88" s="183"/>
      <c r="N88" s="183"/>
      <c r="O88" s="183"/>
      <c r="P88" s="183"/>
      <c r="Q88" s="183"/>
      <c r="R88" s="183"/>
      <c r="S88" s="183"/>
      <c r="T88" s="183"/>
      <c r="U88" s="183"/>
      <c r="V88" s="183"/>
      <c r="W88" s="183"/>
      <c r="X88" s="183"/>
      <c r="Y88" s="183"/>
      <c r="Z88" s="36"/>
      <c r="AA88" s="10"/>
      <c r="AB88" s="10"/>
    </row>
    <row r="89" spans="1:28" ht="18" customHeight="1" x14ac:dyDescent="0.3">
      <c r="A89" s="6"/>
      <c r="B89" s="35"/>
      <c r="C89" s="57" t="s">
        <v>49</v>
      </c>
      <c r="D89" s="52"/>
      <c r="E89" s="52"/>
      <c r="F89" s="52"/>
      <c r="G89" s="52"/>
      <c r="H89" s="52"/>
      <c r="I89" s="35"/>
      <c r="J89" s="183"/>
      <c r="K89" s="183"/>
      <c r="L89" s="183"/>
      <c r="M89" s="183"/>
      <c r="N89" s="183"/>
      <c r="O89" s="183"/>
      <c r="P89" s="183"/>
      <c r="Q89" s="183"/>
      <c r="R89" s="183"/>
      <c r="S89" s="183"/>
      <c r="T89" s="183"/>
      <c r="U89" s="183"/>
      <c r="V89" s="183"/>
      <c r="W89" s="183"/>
      <c r="X89" s="183"/>
      <c r="Y89" s="183"/>
      <c r="Z89" s="36"/>
      <c r="AA89" s="10"/>
      <c r="AB89" s="10"/>
    </row>
    <row r="90" spans="1:28" ht="18" customHeight="1" x14ac:dyDescent="0.3">
      <c r="A90" s="6"/>
      <c r="B90" s="35"/>
      <c r="C90" s="52"/>
      <c r="D90" s="53"/>
      <c r="E90" s="53"/>
      <c r="F90" s="53"/>
      <c r="G90" s="53"/>
      <c r="H90" s="53"/>
      <c r="I90" s="35"/>
      <c r="J90" s="95"/>
      <c r="K90" s="95"/>
      <c r="L90" s="95"/>
      <c r="M90" s="36"/>
      <c r="N90" s="36"/>
      <c r="O90" s="36"/>
      <c r="P90" s="36"/>
      <c r="Q90" s="36"/>
      <c r="R90" s="36"/>
      <c r="S90" s="36"/>
      <c r="T90" s="36"/>
      <c r="U90" s="36"/>
      <c r="V90" s="36"/>
      <c r="W90" s="36"/>
      <c r="X90" s="36"/>
      <c r="Y90" s="36"/>
      <c r="Z90" s="36"/>
      <c r="AA90" s="10"/>
      <c r="AB90" s="10"/>
    </row>
    <row r="91" spans="1:28" ht="18" customHeight="1" thickBot="1" x14ac:dyDescent="0.35">
      <c r="A91" s="6"/>
      <c r="B91" s="35"/>
      <c r="C91" s="35"/>
      <c r="D91" s="52"/>
      <c r="E91" s="1" t="s">
        <v>47</v>
      </c>
      <c r="H91" s="56"/>
      <c r="I91" s="39" t="s">
        <v>133</v>
      </c>
      <c r="J91" s="323" t="s">
        <v>207</v>
      </c>
      <c r="K91" s="323"/>
      <c r="L91" s="323"/>
      <c r="M91" s="323"/>
      <c r="N91" s="323"/>
      <c r="O91" s="323"/>
      <c r="P91" s="323"/>
      <c r="Q91" s="323"/>
      <c r="R91" s="323"/>
      <c r="S91" s="323"/>
      <c r="T91" s="323"/>
      <c r="U91" s="323"/>
      <c r="V91" s="323"/>
      <c r="W91" s="323"/>
      <c r="X91" s="323"/>
      <c r="Y91" s="323"/>
      <c r="Z91" s="36"/>
      <c r="AA91" s="10"/>
      <c r="AB91" s="10"/>
    </row>
    <row r="92" spans="1:28" ht="18.600000000000001" customHeight="1" x14ac:dyDescent="0.3">
      <c r="A92" s="6"/>
      <c r="B92" s="35"/>
      <c r="C92" s="35"/>
      <c r="D92" s="52"/>
      <c r="E92" s="306" t="s">
        <v>82</v>
      </c>
      <c r="F92" s="307"/>
      <c r="G92" s="308"/>
      <c r="H92" s="56"/>
      <c r="J92" s="323"/>
      <c r="K92" s="323"/>
      <c r="L92" s="323"/>
      <c r="M92" s="323"/>
      <c r="N92" s="323"/>
      <c r="O92" s="323"/>
      <c r="P92" s="323"/>
      <c r="Q92" s="323"/>
      <c r="R92" s="323"/>
      <c r="S92" s="323"/>
      <c r="T92" s="323"/>
      <c r="U92" s="323"/>
      <c r="V92" s="323"/>
      <c r="W92" s="323"/>
      <c r="X92" s="323"/>
      <c r="Y92" s="323"/>
      <c r="Z92" s="36"/>
      <c r="AA92" s="10"/>
      <c r="AB92" s="10"/>
    </row>
    <row r="93" spans="1:28" ht="18.600000000000001" customHeight="1" x14ac:dyDescent="0.3">
      <c r="A93" s="6"/>
      <c r="B93" s="35"/>
      <c r="C93" s="35"/>
      <c r="D93" s="52"/>
      <c r="E93" s="52"/>
      <c r="F93" s="52"/>
      <c r="G93" s="56"/>
      <c r="H93" s="56"/>
      <c r="J93" s="323"/>
      <c r="K93" s="323"/>
      <c r="L93" s="323"/>
      <c r="M93" s="323"/>
      <c r="N93" s="323"/>
      <c r="O93" s="323"/>
      <c r="P93" s="323"/>
      <c r="Q93" s="323"/>
      <c r="R93" s="323"/>
      <c r="S93" s="323"/>
      <c r="T93" s="323"/>
      <c r="U93" s="323"/>
      <c r="V93" s="323"/>
      <c r="W93" s="323"/>
      <c r="X93" s="323"/>
      <c r="Y93" s="323"/>
      <c r="Z93" s="36"/>
      <c r="AA93" s="10"/>
      <c r="AB93" s="10"/>
    </row>
    <row r="94" spans="1:28" ht="18.600000000000001" customHeight="1" x14ac:dyDescent="0.3">
      <c r="A94" s="6"/>
      <c r="B94" s="35"/>
      <c r="C94" s="35"/>
      <c r="D94" s="52"/>
      <c r="E94" s="52"/>
      <c r="F94" s="52"/>
      <c r="G94" s="56"/>
      <c r="H94" s="56"/>
      <c r="J94" s="323"/>
      <c r="K94" s="323"/>
      <c r="L94" s="323"/>
      <c r="M94" s="323"/>
      <c r="N94" s="323"/>
      <c r="O94" s="323"/>
      <c r="P94" s="323"/>
      <c r="Q94" s="323"/>
      <c r="R94" s="323"/>
      <c r="S94" s="323"/>
      <c r="T94" s="323"/>
      <c r="U94" s="323"/>
      <c r="V94" s="323"/>
      <c r="W94" s="323"/>
      <c r="X94" s="323"/>
      <c r="Y94" s="323"/>
      <c r="Z94" s="36"/>
      <c r="AA94" s="10"/>
      <c r="AB94" s="10"/>
    </row>
    <row r="95" spans="1:28" ht="18.600000000000001" customHeight="1" x14ac:dyDescent="0.3">
      <c r="A95" s="6"/>
      <c r="B95" s="35"/>
      <c r="C95" s="35"/>
      <c r="D95" s="52"/>
      <c r="E95" s="52"/>
      <c r="F95" s="52"/>
      <c r="G95" s="56"/>
      <c r="H95" s="56"/>
      <c r="J95" s="323"/>
      <c r="K95" s="323"/>
      <c r="L95" s="323"/>
      <c r="M95" s="323"/>
      <c r="N95" s="323"/>
      <c r="O95" s="323"/>
      <c r="P95" s="323"/>
      <c r="Q95" s="323"/>
      <c r="R95" s="323"/>
      <c r="S95" s="323"/>
      <c r="T95" s="323"/>
      <c r="U95" s="323"/>
      <c r="V95" s="323"/>
      <c r="W95" s="323"/>
      <c r="X95" s="323"/>
      <c r="Y95" s="323"/>
      <c r="Z95" s="36"/>
      <c r="AA95" s="10"/>
      <c r="AB95" s="10"/>
    </row>
    <row r="96" spans="1:28" ht="18.600000000000001" customHeight="1" x14ac:dyDescent="0.3">
      <c r="A96" s="6"/>
      <c r="B96" s="35"/>
      <c r="C96" s="35"/>
      <c r="D96" s="52"/>
      <c r="E96" s="52"/>
      <c r="F96" s="52"/>
      <c r="G96" s="56"/>
      <c r="H96" s="56"/>
      <c r="J96" s="296" t="s">
        <v>157</v>
      </c>
      <c r="K96" s="296"/>
      <c r="L96" s="296"/>
      <c r="M96" s="296"/>
      <c r="N96" s="296"/>
      <c r="O96" s="296"/>
      <c r="P96" s="296"/>
      <c r="Q96" s="296"/>
      <c r="R96" s="296"/>
      <c r="S96" s="296"/>
      <c r="T96" s="296"/>
      <c r="U96" s="296"/>
      <c r="V96" s="296"/>
      <c r="W96" s="296"/>
      <c r="X96" s="296"/>
      <c r="Y96" s="296"/>
      <c r="Z96" s="36"/>
      <c r="AA96" s="10"/>
      <c r="AB96" s="10"/>
    </row>
    <row r="97" spans="1:28" ht="18.600000000000001" customHeight="1" x14ac:dyDescent="0.3">
      <c r="A97" s="6"/>
      <c r="B97" s="35"/>
      <c r="C97" s="35"/>
      <c r="D97" s="52"/>
      <c r="E97" s="52"/>
      <c r="F97" s="52"/>
      <c r="G97" s="56"/>
      <c r="H97" s="56"/>
      <c r="J97" s="296"/>
      <c r="K97" s="296"/>
      <c r="L97" s="296"/>
      <c r="M97" s="296"/>
      <c r="N97" s="296"/>
      <c r="O97" s="296"/>
      <c r="P97" s="296"/>
      <c r="Q97" s="296"/>
      <c r="R97" s="296"/>
      <c r="S97" s="296"/>
      <c r="T97" s="296"/>
      <c r="U97" s="296"/>
      <c r="V97" s="296"/>
      <c r="W97" s="296"/>
      <c r="X97" s="296"/>
      <c r="Y97" s="296"/>
      <c r="Z97" s="36"/>
      <c r="AA97" s="10"/>
      <c r="AB97" s="10"/>
    </row>
    <row r="98" spans="1:28" ht="18" customHeight="1" x14ac:dyDescent="0.3">
      <c r="A98" s="6"/>
      <c r="B98" s="35"/>
      <c r="C98" s="52"/>
      <c r="D98" s="56"/>
      <c r="E98" s="52"/>
      <c r="F98" s="52"/>
      <c r="G98" s="56"/>
      <c r="H98" s="56"/>
      <c r="I98" s="35"/>
      <c r="J98" s="203" t="s">
        <v>156</v>
      </c>
      <c r="K98" s="183"/>
      <c r="L98" s="183"/>
      <c r="M98" s="183"/>
      <c r="N98" s="183"/>
      <c r="O98" s="183"/>
      <c r="P98" s="183"/>
      <c r="Q98" s="183"/>
      <c r="R98" s="183"/>
      <c r="S98" s="183"/>
      <c r="T98" s="183"/>
      <c r="U98" s="183"/>
      <c r="V98" s="183"/>
      <c r="W98" s="183"/>
      <c r="X98" s="183"/>
      <c r="Y98" s="183"/>
      <c r="Z98" s="36"/>
      <c r="AA98" s="10"/>
      <c r="AB98" s="10"/>
    </row>
    <row r="99" spans="1:28" ht="18" customHeight="1" x14ac:dyDescent="0.3">
      <c r="A99" s="6"/>
      <c r="B99" s="35"/>
      <c r="C99" s="52"/>
      <c r="D99" s="56"/>
      <c r="E99" s="52"/>
      <c r="F99" s="52"/>
      <c r="G99" s="56"/>
      <c r="H99" s="56"/>
      <c r="I99" s="35"/>
      <c r="J99" s="203" t="s">
        <v>109</v>
      </c>
      <c r="K99" s="183"/>
      <c r="L99" s="183"/>
      <c r="M99" s="183"/>
      <c r="N99" s="183"/>
      <c r="O99" s="183"/>
      <c r="P99" s="183"/>
      <c r="Q99" s="183"/>
      <c r="R99" s="183"/>
      <c r="S99" s="183"/>
      <c r="T99" s="183"/>
      <c r="U99" s="183"/>
      <c r="V99" s="183"/>
      <c r="W99" s="183"/>
      <c r="X99" s="183"/>
      <c r="Y99" s="183"/>
      <c r="Z99" s="36"/>
      <c r="AA99" s="10"/>
      <c r="AB99" s="10"/>
    </row>
    <row r="100" spans="1:28" ht="18" customHeight="1" x14ac:dyDescent="0.3">
      <c r="A100" s="6"/>
      <c r="B100" s="35"/>
      <c r="C100" s="52"/>
      <c r="D100" s="52"/>
      <c r="E100" s="52"/>
      <c r="F100" s="52"/>
      <c r="G100" s="52"/>
      <c r="H100" s="52"/>
      <c r="I100" s="35"/>
      <c r="K100" s="183"/>
      <c r="L100" s="183"/>
      <c r="M100" s="183"/>
      <c r="N100" s="183"/>
      <c r="O100" s="183"/>
      <c r="P100" s="183"/>
      <c r="Q100" s="183"/>
      <c r="R100" s="183"/>
      <c r="S100" s="183"/>
      <c r="T100" s="183"/>
      <c r="U100" s="183"/>
      <c r="V100" s="183"/>
      <c r="W100" s="183"/>
      <c r="X100" s="183"/>
      <c r="Y100" s="183"/>
      <c r="Z100" s="36"/>
      <c r="AA100" s="10"/>
      <c r="AB100" s="10"/>
    </row>
    <row r="101" spans="1:28" ht="18" customHeight="1" thickBot="1" x14ac:dyDescent="0.35">
      <c r="A101" s="6"/>
      <c r="B101" s="35"/>
      <c r="C101" s="52"/>
      <c r="F101" s="2" t="s">
        <v>8</v>
      </c>
      <c r="G101" s="2">
        <v>2023</v>
      </c>
      <c r="I101" s="35"/>
      <c r="J101" s="183"/>
      <c r="K101" s="38"/>
      <c r="L101" s="38"/>
      <c r="M101" s="38"/>
      <c r="N101" s="38"/>
      <c r="O101" s="38"/>
      <c r="P101" s="38"/>
      <c r="Q101" s="38"/>
      <c r="R101" s="38"/>
      <c r="S101" s="38"/>
      <c r="T101" s="38"/>
      <c r="U101" s="38"/>
      <c r="V101" s="38"/>
      <c r="W101" s="38"/>
      <c r="X101" s="38"/>
      <c r="Y101" s="38"/>
      <c r="Z101" s="36"/>
      <c r="AA101" s="10"/>
      <c r="AB101" s="10"/>
    </row>
    <row r="102" spans="1:28" ht="18" customHeight="1" x14ac:dyDescent="0.3">
      <c r="A102" s="6"/>
      <c r="B102" s="35"/>
      <c r="C102" s="52"/>
      <c r="F102" s="173">
        <v>10000000</v>
      </c>
      <c r="G102" s="213">
        <v>5000000</v>
      </c>
      <c r="I102" s="39" t="s">
        <v>134</v>
      </c>
      <c r="J102" s="296" t="s">
        <v>135</v>
      </c>
      <c r="K102" s="296"/>
      <c r="L102" s="296"/>
      <c r="M102" s="296"/>
      <c r="N102" s="296"/>
      <c r="O102" s="296"/>
      <c r="P102" s="296"/>
      <c r="Q102" s="296"/>
      <c r="R102" s="296"/>
      <c r="S102" s="296"/>
      <c r="T102" s="296"/>
      <c r="U102" s="296"/>
      <c r="V102" s="296"/>
      <c r="W102" s="296"/>
      <c r="X102" s="296"/>
      <c r="Y102" s="296"/>
      <c r="Z102" s="36"/>
      <c r="AA102" s="10"/>
      <c r="AB102" s="10"/>
    </row>
    <row r="103" spans="1:28" ht="18" customHeight="1" x14ac:dyDescent="0.3">
      <c r="A103" s="6"/>
      <c r="B103" s="35"/>
      <c r="C103" s="52"/>
      <c r="D103" s="52"/>
      <c r="E103" s="52"/>
      <c r="F103" s="52"/>
      <c r="G103" s="52"/>
      <c r="H103" s="56"/>
      <c r="I103" s="35"/>
      <c r="J103" s="296"/>
      <c r="K103" s="296"/>
      <c r="L103" s="296"/>
      <c r="M103" s="296"/>
      <c r="N103" s="296"/>
      <c r="O103" s="296"/>
      <c r="P103" s="296"/>
      <c r="Q103" s="296"/>
      <c r="R103" s="296"/>
      <c r="S103" s="296"/>
      <c r="T103" s="296"/>
      <c r="U103" s="296"/>
      <c r="V103" s="296"/>
      <c r="W103" s="296"/>
      <c r="X103" s="296"/>
      <c r="Y103" s="296"/>
      <c r="Z103" s="36"/>
      <c r="AA103" s="10"/>
      <c r="AB103" s="10"/>
    </row>
    <row r="104" spans="1:28" ht="18" customHeight="1" x14ac:dyDescent="0.3">
      <c r="A104" s="6"/>
      <c r="B104" s="35"/>
      <c r="C104" s="52"/>
      <c r="D104" s="52"/>
      <c r="E104" s="52"/>
      <c r="F104" s="52"/>
      <c r="G104" s="52"/>
      <c r="H104" s="56"/>
      <c r="I104" s="35"/>
      <c r="J104" s="296" t="s">
        <v>110</v>
      </c>
      <c r="K104" s="296"/>
      <c r="L104" s="296"/>
      <c r="M104" s="296"/>
      <c r="N104" s="296"/>
      <c r="O104" s="296"/>
      <c r="P104" s="296"/>
      <c r="Q104" s="296"/>
      <c r="R104" s="296"/>
      <c r="S104" s="296"/>
      <c r="T104" s="296"/>
      <c r="U104" s="296"/>
      <c r="V104" s="296"/>
      <c r="W104" s="296"/>
      <c r="X104" s="296"/>
      <c r="Y104" s="296"/>
      <c r="Z104" s="36"/>
      <c r="AA104" s="10"/>
      <c r="AB104" s="10"/>
    </row>
    <row r="105" spans="1:28" ht="18" customHeight="1" x14ac:dyDescent="0.3">
      <c r="A105" s="6"/>
      <c r="B105" s="35"/>
      <c r="C105" s="52"/>
      <c r="D105" s="52"/>
      <c r="E105" s="52"/>
      <c r="F105" s="52"/>
      <c r="G105" s="52"/>
      <c r="H105" s="52"/>
      <c r="I105" s="35"/>
      <c r="J105" s="296"/>
      <c r="K105" s="296"/>
      <c r="L105" s="296"/>
      <c r="M105" s="296"/>
      <c r="N105" s="296"/>
      <c r="O105" s="296"/>
      <c r="P105" s="296"/>
      <c r="Q105" s="296"/>
      <c r="R105" s="296"/>
      <c r="S105" s="296"/>
      <c r="T105" s="296"/>
      <c r="U105" s="296"/>
      <c r="V105" s="296"/>
      <c r="W105" s="296"/>
      <c r="X105" s="296"/>
      <c r="Y105" s="296"/>
      <c r="Z105" s="36"/>
      <c r="AA105" s="10"/>
      <c r="AB105" s="10"/>
    </row>
    <row r="106" spans="1:28" ht="18" customHeight="1" x14ac:dyDescent="0.3">
      <c r="A106" s="6"/>
      <c r="B106" s="35"/>
      <c r="C106" s="52"/>
      <c r="D106" s="52"/>
      <c r="E106" s="52"/>
      <c r="F106" s="52"/>
      <c r="G106" s="52"/>
      <c r="H106" s="52"/>
      <c r="I106" s="35"/>
      <c r="J106" s="202" t="s">
        <v>33</v>
      </c>
      <c r="K106" s="95"/>
      <c r="L106" s="95"/>
      <c r="M106" s="36"/>
      <c r="N106" s="36"/>
      <c r="O106" s="36"/>
      <c r="P106" s="36"/>
      <c r="Q106" s="36"/>
      <c r="R106" s="36"/>
      <c r="S106" s="36"/>
      <c r="T106" s="36"/>
      <c r="U106" s="36"/>
      <c r="V106" s="36"/>
      <c r="W106" s="36"/>
      <c r="X106" s="36"/>
      <c r="Y106" s="36"/>
      <c r="Z106" s="36"/>
      <c r="AA106" s="10"/>
      <c r="AB106" s="10"/>
    </row>
    <row r="107" spans="1:28" ht="18" customHeight="1" x14ac:dyDescent="0.3">
      <c r="A107" s="6"/>
      <c r="B107" s="35"/>
      <c r="C107" s="52"/>
      <c r="D107" s="52"/>
      <c r="E107" s="52"/>
      <c r="F107" s="52"/>
      <c r="G107" s="52"/>
      <c r="H107" s="52"/>
      <c r="I107" s="35"/>
      <c r="J107" s="95"/>
      <c r="K107" s="95"/>
      <c r="L107" s="95"/>
      <c r="M107" s="36"/>
      <c r="N107" s="36"/>
      <c r="O107" s="36"/>
      <c r="P107" s="36"/>
      <c r="Q107" s="36"/>
      <c r="R107" s="36"/>
      <c r="S107" s="36"/>
      <c r="T107" s="36"/>
      <c r="U107" s="36"/>
      <c r="V107" s="36"/>
      <c r="W107" s="36"/>
      <c r="X107" s="36"/>
      <c r="Y107" s="36"/>
      <c r="Z107" s="36"/>
      <c r="AA107" s="10"/>
      <c r="AB107" s="10"/>
    </row>
    <row r="108" spans="1:28" ht="18" customHeight="1" x14ac:dyDescent="0.3">
      <c r="A108" s="6"/>
      <c r="B108" s="35"/>
      <c r="C108" s="52"/>
      <c r="D108" s="52"/>
      <c r="E108" s="52"/>
      <c r="F108" s="52"/>
      <c r="G108" s="52"/>
      <c r="H108" s="52"/>
      <c r="J108" s="95"/>
      <c r="K108" s="95"/>
      <c r="L108" s="95"/>
      <c r="M108" s="36"/>
      <c r="N108" s="36"/>
      <c r="O108" s="36"/>
      <c r="P108" s="36"/>
      <c r="Q108" s="36"/>
      <c r="R108" s="36"/>
      <c r="S108" s="36"/>
      <c r="T108" s="36"/>
      <c r="U108" s="36"/>
      <c r="V108" s="36"/>
      <c r="W108" s="36"/>
      <c r="X108" s="36"/>
      <c r="Y108" s="36"/>
      <c r="Z108" s="36"/>
      <c r="AA108" s="10"/>
      <c r="AB108" s="10"/>
    </row>
    <row r="109" spans="1:28" ht="18" customHeight="1" x14ac:dyDescent="0.3">
      <c r="A109" s="6"/>
      <c r="B109" s="35"/>
      <c r="C109" s="52"/>
      <c r="D109" s="52"/>
      <c r="E109" s="52"/>
      <c r="F109" s="52"/>
      <c r="G109" s="52"/>
      <c r="H109" s="52"/>
      <c r="I109" s="95"/>
      <c r="J109" s="98" t="s">
        <v>65</v>
      </c>
      <c r="K109" s="95"/>
      <c r="L109" s="95"/>
      <c r="M109" s="36"/>
      <c r="N109" s="36"/>
      <c r="O109" s="36"/>
      <c r="P109" s="36"/>
      <c r="Q109" s="36"/>
      <c r="R109" s="36"/>
      <c r="S109" s="36"/>
      <c r="T109" s="36"/>
      <c r="U109" s="36"/>
      <c r="V109" s="36"/>
      <c r="W109" s="36"/>
      <c r="X109" s="36"/>
      <c r="Y109" s="36"/>
      <c r="Z109" s="36"/>
      <c r="AA109" s="10"/>
      <c r="AB109" s="10"/>
    </row>
    <row r="110" spans="1:28" ht="18" customHeight="1" x14ac:dyDescent="0.3">
      <c r="A110" s="6"/>
      <c r="B110" s="35"/>
      <c r="C110" s="52"/>
      <c r="D110" s="52"/>
      <c r="E110" s="52"/>
      <c r="F110" s="52"/>
      <c r="G110" s="52"/>
      <c r="H110" s="52"/>
      <c r="I110" s="35"/>
      <c r="J110" s="183"/>
      <c r="K110" s="183"/>
      <c r="L110" s="183"/>
      <c r="M110" s="183"/>
      <c r="N110" s="183"/>
      <c r="O110" s="183"/>
      <c r="P110" s="183"/>
      <c r="Q110" s="183"/>
      <c r="R110" s="183"/>
      <c r="S110" s="183"/>
      <c r="T110" s="183"/>
      <c r="U110" s="183"/>
      <c r="V110" s="183"/>
      <c r="W110" s="183"/>
      <c r="X110" s="183"/>
      <c r="Y110" s="183"/>
      <c r="Z110" s="36"/>
      <c r="AA110" s="10"/>
      <c r="AB110" s="10"/>
    </row>
    <row r="111" spans="1:28" ht="18" customHeight="1" x14ac:dyDescent="0.3">
      <c r="A111" s="6"/>
      <c r="B111" s="35"/>
      <c r="C111" s="52"/>
      <c r="D111" s="52"/>
      <c r="E111" s="52"/>
      <c r="F111" s="52"/>
      <c r="G111" s="52"/>
      <c r="H111" s="52"/>
      <c r="J111" s="183"/>
      <c r="K111" s="183"/>
      <c r="L111" s="183"/>
      <c r="M111" s="183"/>
      <c r="N111" s="183"/>
      <c r="O111" s="183"/>
      <c r="P111" s="183"/>
      <c r="Q111" s="183"/>
      <c r="R111" s="183"/>
      <c r="S111" s="183"/>
      <c r="T111" s="183"/>
      <c r="U111" s="183"/>
      <c r="V111" s="183"/>
      <c r="W111" s="183"/>
      <c r="X111" s="183"/>
      <c r="Y111" s="183"/>
      <c r="Z111" s="36"/>
      <c r="AA111" s="10"/>
      <c r="AB111" s="10"/>
    </row>
    <row r="112" spans="1:28" ht="18" customHeight="1" x14ac:dyDescent="0.3">
      <c r="A112" s="6"/>
      <c r="B112" s="35"/>
      <c r="C112" s="57" t="s">
        <v>9</v>
      </c>
      <c r="D112" s="57"/>
      <c r="E112" s="52"/>
      <c r="F112" s="52"/>
      <c r="G112" s="52"/>
      <c r="H112" s="52"/>
      <c r="J112" s="183"/>
      <c r="K112" s="183"/>
      <c r="L112" s="183"/>
      <c r="M112" s="183"/>
      <c r="N112" s="183"/>
      <c r="O112" s="183"/>
      <c r="P112" s="183"/>
      <c r="Q112" s="183"/>
      <c r="R112" s="183"/>
      <c r="S112" s="183"/>
      <c r="T112" s="183"/>
      <c r="U112" s="183"/>
      <c r="V112" s="183"/>
      <c r="W112" s="183"/>
      <c r="X112" s="183"/>
      <c r="Y112" s="183"/>
      <c r="Z112" s="36"/>
      <c r="AA112" s="10"/>
      <c r="AB112" s="10"/>
    </row>
    <row r="113" spans="1:28" ht="18" customHeight="1" x14ac:dyDescent="0.3">
      <c r="A113" s="6"/>
      <c r="B113" s="35"/>
      <c r="C113" s="52"/>
      <c r="D113" s="18"/>
      <c r="J113" s="183"/>
      <c r="K113" s="183"/>
      <c r="L113" s="183"/>
      <c r="M113" s="183"/>
      <c r="N113" s="183"/>
      <c r="O113" s="183"/>
      <c r="P113" s="183"/>
      <c r="Q113" s="183"/>
      <c r="R113" s="183"/>
      <c r="S113" s="183"/>
      <c r="T113" s="183"/>
      <c r="U113" s="183"/>
      <c r="V113" s="183"/>
      <c r="W113" s="183"/>
      <c r="X113" s="183"/>
      <c r="Y113" s="183"/>
      <c r="Z113" s="36"/>
      <c r="AA113" s="10"/>
      <c r="AB113" s="10"/>
    </row>
    <row r="114" spans="1:28" ht="18" customHeight="1" thickBot="1" x14ac:dyDescent="0.35">
      <c r="A114" s="6"/>
      <c r="B114" s="35"/>
      <c r="C114" s="52"/>
      <c r="F114" s="2" t="s">
        <v>8</v>
      </c>
      <c r="G114" s="65">
        <v>2023</v>
      </c>
      <c r="I114" s="39"/>
      <c r="J114" s="183"/>
      <c r="K114" s="183"/>
      <c r="L114" s="183"/>
      <c r="M114" s="183"/>
      <c r="N114" s="183"/>
      <c r="O114" s="183"/>
      <c r="P114" s="183"/>
      <c r="Q114" s="183"/>
      <c r="R114" s="183"/>
      <c r="S114" s="183"/>
      <c r="T114" s="183"/>
      <c r="U114" s="183"/>
      <c r="V114" s="183"/>
      <c r="W114" s="183"/>
      <c r="X114" s="183"/>
      <c r="Y114" s="183"/>
      <c r="Z114" s="36"/>
      <c r="AA114" s="10"/>
      <c r="AB114" s="10"/>
    </row>
    <row r="115" spans="1:28" ht="18" customHeight="1" thickBot="1" x14ac:dyDescent="0.35">
      <c r="A115" s="6"/>
      <c r="B115" s="35"/>
      <c r="C115" s="52"/>
      <c r="D115" s="69" t="s">
        <v>9</v>
      </c>
      <c r="E115" s="70"/>
      <c r="F115" s="68">
        <v>10000000</v>
      </c>
      <c r="G115" s="247">
        <v>0</v>
      </c>
      <c r="I115" s="39" t="s">
        <v>136</v>
      </c>
      <c r="J115" s="296" t="s">
        <v>145</v>
      </c>
      <c r="K115" s="296"/>
      <c r="L115" s="296"/>
      <c r="M115" s="296"/>
      <c r="N115" s="296"/>
      <c r="O115" s="296"/>
      <c r="P115" s="296"/>
      <c r="Q115" s="296"/>
      <c r="R115" s="296"/>
      <c r="S115" s="296"/>
      <c r="T115" s="296"/>
      <c r="U115" s="296"/>
      <c r="V115" s="296"/>
      <c r="W115" s="296"/>
      <c r="X115" s="296"/>
      <c r="Y115" s="296"/>
      <c r="Z115" s="36"/>
      <c r="AA115" s="10"/>
      <c r="AB115" s="10"/>
    </row>
    <row r="116" spans="1:28" ht="18" customHeight="1" x14ac:dyDescent="0.3">
      <c r="A116" s="6"/>
      <c r="B116" s="35"/>
      <c r="C116" s="52"/>
      <c r="D116" s="52"/>
      <c r="E116" s="52"/>
      <c r="F116" s="52"/>
      <c r="G116" s="52"/>
      <c r="H116" s="56"/>
      <c r="I116" s="39"/>
      <c r="J116" s="296"/>
      <c r="K116" s="296"/>
      <c r="L116" s="296"/>
      <c r="M116" s="296"/>
      <c r="N116" s="296"/>
      <c r="O116" s="296"/>
      <c r="P116" s="296"/>
      <c r="Q116" s="296"/>
      <c r="R116" s="296"/>
      <c r="S116" s="296"/>
      <c r="T116" s="296"/>
      <c r="U116" s="296"/>
      <c r="V116" s="296"/>
      <c r="W116" s="296"/>
      <c r="X116" s="296"/>
      <c r="Y116" s="296"/>
      <c r="Z116" s="36"/>
      <c r="AA116" s="10"/>
      <c r="AB116" s="10"/>
    </row>
    <row r="117" spans="1:28" ht="18" customHeight="1" x14ac:dyDescent="0.3">
      <c r="A117" s="6"/>
      <c r="B117" s="35"/>
      <c r="C117" s="52"/>
      <c r="D117" s="52"/>
      <c r="E117" s="52"/>
      <c r="F117" s="52"/>
      <c r="G117" s="52"/>
      <c r="H117" s="56"/>
      <c r="I117" s="39"/>
      <c r="J117" s="296"/>
      <c r="K117" s="296"/>
      <c r="L117" s="296"/>
      <c r="M117" s="296"/>
      <c r="N117" s="296"/>
      <c r="O117" s="296"/>
      <c r="P117" s="296"/>
      <c r="Q117" s="296"/>
      <c r="R117" s="296"/>
      <c r="S117" s="296"/>
      <c r="T117" s="296"/>
      <c r="U117" s="296"/>
      <c r="V117" s="296"/>
      <c r="W117" s="296"/>
      <c r="X117" s="296"/>
      <c r="Y117" s="296"/>
      <c r="Z117" s="36"/>
      <c r="AA117" s="10"/>
      <c r="AB117" s="10"/>
    </row>
    <row r="118" spans="1:28" ht="18" customHeight="1" x14ac:dyDescent="0.3">
      <c r="A118" s="6"/>
      <c r="B118" s="35"/>
      <c r="C118" s="52"/>
      <c r="D118" s="52"/>
      <c r="E118" s="52"/>
      <c r="F118" s="52"/>
      <c r="G118" s="52"/>
      <c r="H118" s="56"/>
      <c r="I118" s="39"/>
      <c r="J118" s="309" t="s">
        <v>137</v>
      </c>
      <c r="K118" s="309"/>
      <c r="L118" s="309"/>
      <c r="M118" s="309"/>
      <c r="N118" s="309"/>
      <c r="O118" s="309"/>
      <c r="P118" s="309"/>
      <c r="Q118" s="309"/>
      <c r="R118" s="309"/>
      <c r="S118" s="309"/>
      <c r="T118" s="309"/>
      <c r="U118" s="309"/>
      <c r="V118" s="309"/>
      <c r="W118" s="309"/>
      <c r="X118" s="309"/>
      <c r="Y118" s="309"/>
      <c r="Z118" s="36"/>
      <c r="AA118" s="10"/>
      <c r="AB118" s="10"/>
    </row>
    <row r="119" spans="1:28" ht="18" customHeight="1" x14ac:dyDescent="0.3">
      <c r="A119" s="6"/>
      <c r="B119" s="35"/>
      <c r="C119" s="52"/>
      <c r="D119" s="52"/>
      <c r="E119" s="52"/>
      <c r="F119" s="52"/>
      <c r="G119" s="52"/>
      <c r="H119" s="56"/>
      <c r="I119" s="39"/>
      <c r="J119" s="309"/>
      <c r="K119" s="309"/>
      <c r="L119" s="309"/>
      <c r="M119" s="309"/>
      <c r="N119" s="309"/>
      <c r="O119" s="309"/>
      <c r="P119" s="309"/>
      <c r="Q119" s="309"/>
      <c r="R119" s="309"/>
      <c r="S119" s="309"/>
      <c r="T119" s="309"/>
      <c r="U119" s="309"/>
      <c r="V119" s="309"/>
      <c r="W119" s="309"/>
      <c r="X119" s="309"/>
      <c r="Y119" s="309"/>
      <c r="Z119" s="36"/>
      <c r="AA119" s="10"/>
      <c r="AB119" s="10"/>
    </row>
    <row r="120" spans="1:28" ht="18" customHeight="1" x14ac:dyDescent="0.3">
      <c r="A120" s="6"/>
      <c r="B120" s="35"/>
      <c r="D120" s="52"/>
      <c r="E120" s="52"/>
      <c r="F120" s="52"/>
      <c r="G120" s="52"/>
      <c r="H120" s="52"/>
      <c r="J120" s="183"/>
      <c r="K120" s="183"/>
      <c r="L120" s="183"/>
      <c r="M120" s="183"/>
      <c r="N120" s="183"/>
      <c r="O120" s="183"/>
      <c r="P120" s="183"/>
      <c r="Q120" s="183"/>
      <c r="R120" s="183"/>
      <c r="S120" s="183"/>
      <c r="T120" s="183"/>
      <c r="U120" s="183"/>
      <c r="V120" s="183"/>
      <c r="W120" s="183"/>
      <c r="X120" s="183"/>
      <c r="Y120" s="183"/>
      <c r="Z120" s="36"/>
      <c r="AA120" s="10"/>
      <c r="AB120" s="10"/>
    </row>
    <row r="121" spans="1:28" ht="18" customHeight="1" x14ac:dyDescent="0.3">
      <c r="A121" s="6"/>
      <c r="B121" s="35"/>
      <c r="C121" s="57" t="s">
        <v>11</v>
      </c>
      <c r="F121" s="53"/>
      <c r="G121" s="52"/>
      <c r="H121" s="52"/>
      <c r="J121" s="183"/>
      <c r="K121" s="183"/>
      <c r="L121" s="183"/>
      <c r="M121" s="183"/>
      <c r="N121" s="183"/>
      <c r="O121" s="183"/>
      <c r="P121" s="183"/>
      <c r="Q121" s="183"/>
      <c r="R121" s="183"/>
      <c r="S121" s="183"/>
      <c r="T121" s="183"/>
      <c r="U121" s="183"/>
      <c r="V121" s="183"/>
      <c r="W121" s="183"/>
      <c r="X121" s="183"/>
      <c r="Y121" s="183"/>
      <c r="Z121" s="36"/>
      <c r="AA121" s="10"/>
      <c r="AB121" s="10"/>
    </row>
    <row r="122" spans="1:28" ht="18" customHeight="1" x14ac:dyDescent="0.3">
      <c r="A122" s="6"/>
      <c r="B122" s="35"/>
      <c r="C122" s="52"/>
      <c r="D122" s="52"/>
      <c r="G122" s="52"/>
      <c r="H122" s="52"/>
      <c r="I122" s="39" t="s">
        <v>138</v>
      </c>
      <c r="J122" s="310" t="s">
        <v>139</v>
      </c>
      <c r="K122" s="310"/>
      <c r="L122" s="310"/>
      <c r="M122" s="310"/>
      <c r="N122" s="310"/>
      <c r="O122" s="310"/>
      <c r="P122" s="310"/>
      <c r="Q122" s="310"/>
      <c r="R122" s="310"/>
      <c r="S122" s="310"/>
      <c r="T122" s="310"/>
      <c r="U122" s="310"/>
      <c r="V122" s="310"/>
      <c r="W122" s="310"/>
      <c r="X122" s="310"/>
      <c r="Y122" s="310"/>
      <c r="Z122" s="36"/>
      <c r="AA122" s="10"/>
      <c r="AB122" s="10"/>
    </row>
    <row r="123" spans="1:28" ht="18" customHeight="1" thickBot="1" x14ac:dyDescent="0.35">
      <c r="A123" s="6"/>
      <c r="B123" s="35"/>
      <c r="C123" s="52"/>
      <c r="D123" s="52"/>
      <c r="E123" s="2" t="s">
        <v>10</v>
      </c>
      <c r="F123" s="2">
        <v>2037</v>
      </c>
      <c r="G123" s="52"/>
      <c r="H123" s="52"/>
      <c r="I123" s="35"/>
      <c r="J123" s="310"/>
      <c r="K123" s="310"/>
      <c r="L123" s="310"/>
      <c r="M123" s="310"/>
      <c r="N123" s="310"/>
      <c r="O123" s="310"/>
      <c r="P123" s="310"/>
      <c r="Q123" s="310"/>
      <c r="R123" s="310"/>
      <c r="S123" s="310"/>
      <c r="T123" s="310"/>
      <c r="U123" s="310"/>
      <c r="V123" s="310"/>
      <c r="W123" s="310"/>
      <c r="X123" s="310"/>
      <c r="Y123" s="310"/>
      <c r="Z123" s="36"/>
      <c r="AA123" s="10"/>
      <c r="AB123" s="10"/>
    </row>
    <row r="124" spans="1:28" ht="18" customHeight="1" thickBot="1" x14ac:dyDescent="0.35">
      <c r="A124" s="6"/>
      <c r="B124" s="35"/>
      <c r="C124" s="52"/>
      <c r="D124" s="52"/>
      <c r="E124" s="4" t="s">
        <v>112</v>
      </c>
      <c r="F124" s="208"/>
      <c r="G124" s="52"/>
      <c r="H124" s="52"/>
      <c r="J124" s="310"/>
      <c r="K124" s="310"/>
      <c r="L124" s="310"/>
      <c r="M124" s="310"/>
      <c r="N124" s="310"/>
      <c r="O124" s="310"/>
      <c r="P124" s="310"/>
      <c r="Q124" s="310"/>
      <c r="R124" s="310"/>
      <c r="S124" s="310"/>
      <c r="T124" s="310"/>
      <c r="U124" s="310"/>
      <c r="V124" s="310"/>
      <c r="W124" s="310"/>
      <c r="X124" s="310"/>
      <c r="Y124" s="310"/>
      <c r="Z124" s="36"/>
      <c r="AA124" s="10"/>
      <c r="AB124" s="10"/>
    </row>
    <row r="125" spans="1:28" ht="18" customHeight="1" x14ac:dyDescent="0.3">
      <c r="A125" s="6"/>
      <c r="B125" s="35"/>
      <c r="C125" s="52"/>
      <c r="D125" s="52"/>
      <c r="E125" s="52"/>
      <c r="F125" s="52"/>
      <c r="G125" s="52"/>
      <c r="H125" s="52"/>
      <c r="I125" s="35"/>
      <c r="J125" s="310"/>
      <c r="K125" s="310"/>
      <c r="L125" s="310"/>
      <c r="M125" s="310"/>
      <c r="N125" s="310"/>
      <c r="O125" s="310"/>
      <c r="P125" s="310"/>
      <c r="Q125" s="310"/>
      <c r="R125" s="310"/>
      <c r="S125" s="310"/>
      <c r="T125" s="310"/>
      <c r="U125" s="310"/>
      <c r="V125" s="310"/>
      <c r="W125" s="310"/>
      <c r="X125" s="310"/>
      <c r="Y125" s="310"/>
      <c r="Z125" s="36"/>
      <c r="AA125" s="10"/>
      <c r="AB125" s="10"/>
    </row>
    <row r="126" spans="1:28" ht="18" customHeight="1" x14ac:dyDescent="0.3">
      <c r="A126" s="6"/>
      <c r="B126" s="35"/>
      <c r="C126" s="52"/>
      <c r="D126" s="52"/>
      <c r="E126" s="52"/>
      <c r="F126" s="52"/>
      <c r="G126" s="52"/>
      <c r="H126" s="52"/>
      <c r="J126" s="310"/>
      <c r="K126" s="310"/>
      <c r="L126" s="310"/>
      <c r="M126" s="310"/>
      <c r="N126" s="310"/>
      <c r="O126" s="310"/>
      <c r="P126" s="310"/>
      <c r="Q126" s="310"/>
      <c r="R126" s="310"/>
      <c r="S126" s="310"/>
      <c r="T126" s="310"/>
      <c r="U126" s="310"/>
      <c r="V126" s="310"/>
      <c r="W126" s="310"/>
      <c r="X126" s="310"/>
      <c r="Y126" s="310"/>
      <c r="Z126" s="36"/>
      <c r="AA126" s="10"/>
      <c r="AB126" s="10"/>
    </row>
    <row r="127" spans="1:28" ht="18" customHeight="1" x14ac:dyDescent="0.3">
      <c r="A127" s="6"/>
      <c r="B127" s="35"/>
      <c r="C127" s="52"/>
      <c r="D127" s="52"/>
      <c r="E127" s="52"/>
      <c r="F127" s="52"/>
      <c r="G127" s="52"/>
      <c r="H127" s="52"/>
      <c r="I127" s="35"/>
      <c r="J127" s="310"/>
      <c r="K127" s="310"/>
      <c r="L127" s="310"/>
      <c r="M127" s="310"/>
      <c r="N127" s="310"/>
      <c r="O127" s="310"/>
      <c r="P127" s="310"/>
      <c r="Q127" s="310"/>
      <c r="R127" s="310"/>
      <c r="S127" s="310"/>
      <c r="T127" s="310"/>
      <c r="U127" s="310"/>
      <c r="V127" s="310"/>
      <c r="W127" s="310"/>
      <c r="X127" s="310"/>
      <c r="Y127" s="310"/>
      <c r="Z127" s="36"/>
      <c r="AA127" s="10"/>
      <c r="AB127" s="10"/>
    </row>
    <row r="128" spans="1:28" ht="18.600000000000001" customHeight="1" x14ac:dyDescent="0.3">
      <c r="A128" s="6"/>
      <c r="B128" s="35"/>
      <c r="C128" s="52"/>
      <c r="D128" s="52"/>
      <c r="E128" s="52"/>
      <c r="F128" s="52"/>
      <c r="G128" s="52"/>
      <c r="H128" s="52"/>
      <c r="I128" s="35"/>
      <c r="J128" s="310"/>
      <c r="K128" s="310"/>
      <c r="L128" s="310"/>
      <c r="M128" s="310"/>
      <c r="N128" s="310"/>
      <c r="O128" s="310"/>
      <c r="P128" s="310"/>
      <c r="Q128" s="310"/>
      <c r="R128" s="310"/>
      <c r="S128" s="310"/>
      <c r="T128" s="310"/>
      <c r="U128" s="310"/>
      <c r="V128" s="310"/>
      <c r="W128" s="310"/>
      <c r="X128" s="310"/>
      <c r="Y128" s="310"/>
      <c r="Z128" s="36"/>
      <c r="AA128" s="10"/>
      <c r="AB128" s="10"/>
    </row>
    <row r="129" spans="1:28" ht="18" customHeight="1" x14ac:dyDescent="0.3">
      <c r="A129" s="6"/>
      <c r="B129" s="35"/>
      <c r="C129" s="52"/>
      <c r="D129" s="52"/>
      <c r="E129" s="52"/>
      <c r="F129" s="52"/>
      <c r="G129" s="52"/>
      <c r="H129" s="52"/>
      <c r="I129" s="35"/>
      <c r="J129" s="197"/>
      <c r="K129" s="197"/>
      <c r="L129" s="197"/>
      <c r="M129" s="197"/>
      <c r="N129" s="197"/>
      <c r="O129" s="197"/>
      <c r="P129" s="197"/>
      <c r="Q129" s="197"/>
      <c r="R129" s="197"/>
      <c r="S129" s="197"/>
      <c r="T129" s="197"/>
      <c r="U129" s="197"/>
      <c r="V129" s="241"/>
      <c r="W129" s="197"/>
      <c r="X129" s="197"/>
      <c r="Y129" s="36"/>
      <c r="Z129" s="36"/>
      <c r="AA129" s="10"/>
      <c r="AB129" s="10"/>
    </row>
    <row r="130" spans="1:28" ht="18" customHeight="1" x14ac:dyDescent="0.3">
      <c r="A130" s="6"/>
      <c r="B130" s="35"/>
      <c r="C130" s="52"/>
      <c r="D130" s="52"/>
      <c r="E130" s="52"/>
      <c r="F130" s="52"/>
      <c r="G130" s="52"/>
      <c r="H130" s="52"/>
      <c r="I130" s="35"/>
      <c r="J130" s="197"/>
      <c r="K130" s="197"/>
      <c r="L130" s="197"/>
      <c r="M130" s="197"/>
      <c r="N130" s="197"/>
      <c r="O130" s="197"/>
      <c r="P130" s="197"/>
      <c r="Q130" s="197"/>
      <c r="R130" s="197"/>
      <c r="S130" s="197"/>
      <c r="T130" s="197"/>
      <c r="U130" s="197"/>
      <c r="V130" s="241"/>
      <c r="W130" s="197"/>
      <c r="X130" s="197"/>
      <c r="Y130" s="36"/>
      <c r="Z130" s="36"/>
      <c r="AA130" s="10"/>
      <c r="AB130" s="10"/>
    </row>
    <row r="131" spans="1:28" ht="18" customHeight="1" thickBot="1" x14ac:dyDescent="0.35">
      <c r="A131" s="6"/>
      <c r="B131" s="35"/>
      <c r="C131" s="49" t="s">
        <v>84</v>
      </c>
      <c r="D131" s="50"/>
      <c r="E131" s="51"/>
      <c r="F131" s="51"/>
      <c r="G131" s="50"/>
      <c r="H131" s="51"/>
      <c r="I131" s="35"/>
      <c r="J131" s="183"/>
      <c r="K131" s="183"/>
      <c r="L131" s="183"/>
      <c r="M131" s="183"/>
      <c r="N131" s="183"/>
      <c r="O131" s="183"/>
      <c r="P131" s="183"/>
      <c r="Q131" s="183"/>
      <c r="R131" s="183"/>
      <c r="S131" s="183"/>
      <c r="T131" s="183"/>
      <c r="U131" s="183"/>
      <c r="V131" s="183"/>
      <c r="W131" s="183"/>
      <c r="X131" s="183"/>
      <c r="Y131" s="183"/>
      <c r="Z131" s="36"/>
      <c r="AA131" s="10"/>
      <c r="AB131" s="10"/>
    </row>
    <row r="132" spans="1:28" ht="18" customHeight="1" x14ac:dyDescent="0.3">
      <c r="A132" s="6"/>
      <c r="B132" s="35"/>
      <c r="C132" s="52"/>
      <c r="D132" s="52"/>
      <c r="E132" s="52"/>
      <c r="F132" s="52"/>
      <c r="G132" s="52"/>
      <c r="H132" s="52"/>
      <c r="I132" s="35"/>
      <c r="J132" s="183"/>
      <c r="K132" s="183"/>
      <c r="L132" s="183"/>
      <c r="M132" s="183"/>
      <c r="N132" s="183"/>
      <c r="O132" s="183"/>
      <c r="P132" s="183"/>
      <c r="Q132" s="183"/>
      <c r="R132" s="183"/>
      <c r="S132" s="183"/>
      <c r="T132" s="183"/>
      <c r="U132" s="183"/>
      <c r="V132" s="183"/>
      <c r="W132" s="183"/>
      <c r="X132" s="183"/>
      <c r="Y132" s="183"/>
      <c r="Z132" s="36"/>
      <c r="AA132" s="10"/>
      <c r="AB132" s="10"/>
    </row>
    <row r="133" spans="1:28" ht="18" customHeight="1" thickBot="1" x14ac:dyDescent="0.35">
      <c r="A133" s="6"/>
      <c r="B133" s="35"/>
      <c r="C133" s="53"/>
      <c r="D133" s="53"/>
      <c r="E133" s="53" t="s">
        <v>161</v>
      </c>
      <c r="F133" s="53"/>
      <c r="I133" s="35"/>
      <c r="J133" s="183"/>
      <c r="K133" s="183"/>
      <c r="L133" s="183"/>
      <c r="M133" s="183"/>
      <c r="N133" s="183"/>
      <c r="O133" s="183"/>
      <c r="P133" s="183"/>
      <c r="Q133" s="183"/>
      <c r="R133" s="183"/>
      <c r="S133" s="183"/>
      <c r="T133" s="183"/>
      <c r="U133" s="183"/>
      <c r="V133" s="183"/>
      <c r="W133" s="183"/>
      <c r="X133" s="183"/>
      <c r="Y133" s="183"/>
      <c r="Z133" s="36"/>
      <c r="AA133" s="10"/>
      <c r="AB133" s="10"/>
    </row>
    <row r="134" spans="1:28" ht="18" customHeight="1" x14ac:dyDescent="0.3">
      <c r="A134" s="6"/>
      <c r="B134" s="35"/>
      <c r="E134" s="304" t="s">
        <v>12</v>
      </c>
      <c r="F134" s="305"/>
      <c r="I134" s="39" t="s">
        <v>140</v>
      </c>
      <c r="J134" s="296" t="s">
        <v>208</v>
      </c>
      <c r="K134" s="296"/>
      <c r="L134" s="296"/>
      <c r="M134" s="296"/>
      <c r="N134" s="296"/>
      <c r="O134" s="296"/>
      <c r="P134" s="296"/>
      <c r="Q134" s="296"/>
      <c r="R134" s="296"/>
      <c r="S134" s="296"/>
      <c r="T134" s="296"/>
      <c r="U134" s="296"/>
      <c r="V134" s="296"/>
      <c r="W134" s="296"/>
      <c r="X134" s="296"/>
      <c r="Y134" s="296"/>
      <c r="Z134" s="36"/>
      <c r="AA134" s="10"/>
      <c r="AB134" s="10"/>
    </row>
    <row r="135" spans="1:28" ht="18" customHeight="1" x14ac:dyDescent="0.3">
      <c r="A135" s="6"/>
      <c r="B135" s="35"/>
      <c r="F135" s="52"/>
      <c r="I135" s="35"/>
      <c r="J135" s="296"/>
      <c r="K135" s="296"/>
      <c r="L135" s="296"/>
      <c r="M135" s="296"/>
      <c r="N135" s="296"/>
      <c r="O135" s="296"/>
      <c r="P135" s="296"/>
      <c r="Q135" s="296"/>
      <c r="R135" s="296"/>
      <c r="S135" s="296"/>
      <c r="T135" s="296"/>
      <c r="U135" s="296"/>
      <c r="V135" s="296"/>
      <c r="W135" s="296"/>
      <c r="X135" s="296"/>
      <c r="Y135" s="296"/>
      <c r="Z135" s="36"/>
      <c r="AA135" s="10"/>
      <c r="AB135" s="10"/>
    </row>
    <row r="136" spans="1:28" ht="18" customHeight="1" x14ac:dyDescent="0.3">
      <c r="A136" s="6"/>
      <c r="B136" s="35"/>
      <c r="F136" s="52"/>
      <c r="I136" s="35"/>
      <c r="J136" s="296"/>
      <c r="K136" s="296"/>
      <c r="L136" s="296"/>
      <c r="M136" s="296"/>
      <c r="N136" s="296"/>
      <c r="O136" s="296"/>
      <c r="P136" s="296"/>
      <c r="Q136" s="296"/>
      <c r="R136" s="296"/>
      <c r="S136" s="296"/>
      <c r="T136" s="296"/>
      <c r="U136" s="296"/>
      <c r="V136" s="296"/>
      <c r="W136" s="296"/>
      <c r="X136" s="296"/>
      <c r="Y136" s="296"/>
      <c r="Z136" s="36"/>
      <c r="AA136" s="10"/>
      <c r="AB136" s="10"/>
    </row>
    <row r="137" spans="1:28" ht="18" customHeight="1" x14ac:dyDescent="0.3">
      <c r="A137" s="6"/>
      <c r="B137" s="35"/>
      <c r="F137" s="52"/>
      <c r="I137" s="35"/>
      <c r="J137" s="296"/>
      <c r="K137" s="296"/>
      <c r="L137" s="296"/>
      <c r="M137" s="296"/>
      <c r="N137" s="296"/>
      <c r="O137" s="296"/>
      <c r="P137" s="296"/>
      <c r="Q137" s="296"/>
      <c r="R137" s="296"/>
      <c r="S137" s="296"/>
      <c r="T137" s="296"/>
      <c r="U137" s="296"/>
      <c r="V137" s="296"/>
      <c r="W137" s="296"/>
      <c r="X137" s="296"/>
      <c r="Y137" s="296"/>
      <c r="Z137" s="36"/>
      <c r="AA137" s="10"/>
      <c r="AB137" s="10"/>
    </row>
    <row r="138" spans="1:28" ht="18" customHeight="1" x14ac:dyDescent="0.3">
      <c r="A138" s="6"/>
      <c r="B138" s="35"/>
      <c r="D138" s="53"/>
      <c r="E138" s="53"/>
      <c r="F138" s="52"/>
      <c r="G138" s="53"/>
      <c r="I138" s="35"/>
      <c r="J138" s="95"/>
      <c r="K138" s="95"/>
      <c r="L138" s="95"/>
      <c r="M138" s="95"/>
      <c r="N138" s="95"/>
      <c r="O138" s="95"/>
      <c r="P138" s="95"/>
      <c r="Q138" s="95"/>
      <c r="R138" s="95"/>
      <c r="S138" s="95"/>
      <c r="T138" s="95"/>
      <c r="U138" s="95"/>
      <c r="V138" s="95"/>
      <c r="W138" s="95"/>
      <c r="X138" s="95"/>
      <c r="Y138" s="95"/>
      <c r="Z138" s="36"/>
      <c r="AA138" s="10"/>
      <c r="AB138" s="10"/>
    </row>
    <row r="139" spans="1:28" ht="18" customHeight="1" thickBot="1" x14ac:dyDescent="0.4">
      <c r="A139" s="6"/>
      <c r="B139" s="35"/>
      <c r="C139" s="59"/>
      <c r="D139" s="52"/>
      <c r="E139" s="96"/>
      <c r="F139" s="60" t="s">
        <v>7</v>
      </c>
      <c r="G139" s="52"/>
      <c r="I139" s="35"/>
      <c r="J139" s="95"/>
      <c r="K139" s="95"/>
      <c r="L139" s="95"/>
      <c r="M139" s="95"/>
      <c r="N139" s="95"/>
      <c r="O139" s="95"/>
      <c r="P139" s="95"/>
      <c r="Q139" s="95"/>
      <c r="R139" s="95"/>
      <c r="S139" s="95"/>
      <c r="T139" s="95"/>
      <c r="U139" s="95"/>
      <c r="V139" s="95"/>
      <c r="W139" s="95"/>
      <c r="X139" s="95"/>
      <c r="Y139" s="95"/>
      <c r="Z139" s="36"/>
      <c r="AA139" s="10"/>
      <c r="AB139" s="10"/>
    </row>
    <row r="140" spans="1:28" ht="18" customHeight="1" x14ac:dyDescent="0.35">
      <c r="A140" s="6"/>
      <c r="B140" s="35"/>
      <c r="C140" s="59"/>
      <c r="D140" s="52"/>
      <c r="E140" s="96"/>
      <c r="F140" s="268">
        <v>45000</v>
      </c>
      <c r="G140" s="52"/>
      <c r="I140" s="39" t="s">
        <v>141</v>
      </c>
      <c r="J140" s="296" t="s">
        <v>163</v>
      </c>
      <c r="K140" s="296"/>
      <c r="L140" s="296"/>
      <c r="M140" s="296"/>
      <c r="N140" s="296"/>
      <c r="O140" s="296"/>
      <c r="P140" s="296"/>
      <c r="Q140" s="296"/>
      <c r="R140" s="296"/>
      <c r="S140" s="296"/>
      <c r="T140" s="296"/>
      <c r="U140" s="296"/>
      <c r="V140" s="296"/>
      <c r="W140" s="296"/>
      <c r="X140" s="296"/>
      <c r="Y140" s="296"/>
      <c r="Z140" s="36"/>
      <c r="AA140" s="10"/>
      <c r="AB140" s="10"/>
    </row>
    <row r="141" spans="1:28" ht="18" customHeight="1" x14ac:dyDescent="0.3">
      <c r="A141" s="6"/>
      <c r="B141" s="35"/>
      <c r="G141" s="52"/>
      <c r="I141" s="39"/>
      <c r="J141" s="296"/>
      <c r="K141" s="296"/>
      <c r="L141" s="296"/>
      <c r="M141" s="296"/>
      <c r="N141" s="296"/>
      <c r="O141" s="296"/>
      <c r="P141" s="296"/>
      <c r="Q141" s="296"/>
      <c r="R141" s="296"/>
      <c r="S141" s="296"/>
      <c r="T141" s="296"/>
      <c r="U141" s="296"/>
      <c r="V141" s="296"/>
      <c r="W141" s="296"/>
      <c r="X141" s="296"/>
      <c r="Y141" s="296"/>
      <c r="Z141" s="36"/>
      <c r="AA141" s="10"/>
      <c r="AB141" s="10"/>
    </row>
    <row r="142" spans="1:28" ht="18" customHeight="1" x14ac:dyDescent="0.3">
      <c r="A142" s="6"/>
      <c r="B142" s="35"/>
      <c r="I142" s="39"/>
      <c r="J142" s="296"/>
      <c r="K142" s="296"/>
      <c r="L142" s="296"/>
      <c r="M142" s="296"/>
      <c r="N142" s="296"/>
      <c r="O142" s="296"/>
      <c r="P142" s="296"/>
      <c r="Q142" s="296"/>
      <c r="R142" s="296"/>
      <c r="S142" s="296"/>
      <c r="T142" s="296"/>
      <c r="U142" s="296"/>
      <c r="V142" s="296"/>
      <c r="W142" s="296"/>
      <c r="X142" s="296"/>
      <c r="Y142" s="296"/>
      <c r="Z142" s="36"/>
      <c r="AA142" s="10"/>
      <c r="AB142" s="10"/>
    </row>
    <row r="143" spans="1:28" ht="18" customHeight="1" x14ac:dyDescent="0.3">
      <c r="A143" s="6"/>
      <c r="B143" s="35"/>
      <c r="I143" s="39"/>
      <c r="J143" s="296"/>
      <c r="K143" s="296"/>
      <c r="L143" s="296"/>
      <c r="M143" s="296"/>
      <c r="N143" s="296"/>
      <c r="O143" s="296"/>
      <c r="P143" s="296"/>
      <c r="Q143" s="296"/>
      <c r="R143" s="296"/>
      <c r="S143" s="296"/>
      <c r="T143" s="296"/>
      <c r="U143" s="296"/>
      <c r="V143" s="296"/>
      <c r="W143" s="296"/>
      <c r="X143" s="296"/>
      <c r="Y143" s="296"/>
      <c r="Z143" s="36"/>
      <c r="AA143" s="10"/>
      <c r="AB143" s="10"/>
    </row>
    <row r="144" spans="1:28" ht="18" customHeight="1" x14ac:dyDescent="0.3">
      <c r="A144" s="6"/>
      <c r="B144" s="35"/>
      <c r="C144" s="52"/>
      <c r="D144" s="52"/>
      <c r="E144" s="52"/>
      <c r="F144" s="52"/>
      <c r="I144" s="35"/>
      <c r="J144" s="297" t="s">
        <v>142</v>
      </c>
      <c r="K144" s="297"/>
      <c r="L144" s="297"/>
      <c r="M144" s="297"/>
      <c r="N144" s="297"/>
      <c r="O144" s="297"/>
      <c r="P144" s="297"/>
      <c r="Q144" s="297"/>
      <c r="R144" s="297"/>
      <c r="S144" s="297"/>
      <c r="T144" s="297"/>
      <c r="U144" s="297"/>
      <c r="V144" s="297"/>
      <c r="W144" s="297"/>
      <c r="X144" s="297"/>
      <c r="Y144" s="297"/>
      <c r="Z144" s="36"/>
      <c r="AA144" s="10"/>
      <c r="AB144" s="10"/>
    </row>
    <row r="145" spans="1:28" ht="18" customHeight="1" x14ac:dyDescent="0.3">
      <c r="A145" s="6"/>
      <c r="B145" s="35"/>
      <c r="C145" s="52"/>
      <c r="D145" s="52"/>
      <c r="E145" s="52"/>
      <c r="F145" s="52"/>
      <c r="I145" s="35"/>
      <c r="J145" s="202"/>
      <c r="K145" s="95"/>
      <c r="L145" s="95"/>
      <c r="M145" s="36"/>
      <c r="N145" s="36"/>
      <c r="O145" s="36"/>
      <c r="P145" s="36"/>
      <c r="Q145" s="36"/>
      <c r="R145" s="36"/>
      <c r="S145" s="36"/>
      <c r="T145" s="36"/>
      <c r="U145" s="36"/>
      <c r="V145" s="36"/>
      <c r="W145" s="36"/>
      <c r="X145" s="36"/>
      <c r="Y145" s="36"/>
      <c r="Z145" s="36"/>
      <c r="AA145" s="10"/>
      <c r="AB145" s="10"/>
    </row>
    <row r="146" spans="1:28" ht="18" customHeight="1" x14ac:dyDescent="0.3">
      <c r="A146" s="6"/>
      <c r="B146" s="35"/>
      <c r="F146" s="321" t="s">
        <v>44</v>
      </c>
      <c r="J146" s="183"/>
      <c r="K146" s="183"/>
      <c r="L146" s="183"/>
      <c r="M146" s="183"/>
      <c r="N146" s="183"/>
      <c r="O146" s="183"/>
      <c r="P146" s="183"/>
      <c r="Q146" s="183"/>
      <c r="R146" s="183"/>
      <c r="S146" s="183"/>
      <c r="T146" s="183"/>
      <c r="U146" s="183"/>
      <c r="V146" s="183"/>
      <c r="W146" s="183"/>
      <c r="X146" s="183"/>
      <c r="Y146" s="183"/>
      <c r="Z146" s="36"/>
      <c r="AA146" s="10"/>
      <c r="AB146" s="10"/>
    </row>
    <row r="147" spans="1:28" ht="18" customHeight="1" thickBot="1" x14ac:dyDescent="0.35">
      <c r="A147" s="6"/>
      <c r="B147" s="35"/>
      <c r="C147" s="52"/>
      <c r="D147" s="52"/>
      <c r="F147" s="322"/>
      <c r="I147" s="39" t="s">
        <v>143</v>
      </c>
      <c r="J147" s="323" t="s">
        <v>162</v>
      </c>
      <c r="K147" s="323"/>
      <c r="L147" s="323"/>
      <c r="M147" s="323"/>
      <c r="N147" s="323"/>
      <c r="O147" s="323"/>
      <c r="P147" s="323"/>
      <c r="Q147" s="323"/>
      <c r="R147" s="323"/>
      <c r="S147" s="323"/>
      <c r="T147" s="323"/>
      <c r="U147" s="323"/>
      <c r="V147" s="323"/>
      <c r="W147" s="323"/>
      <c r="X147" s="323"/>
      <c r="Y147" s="323"/>
      <c r="Z147" s="36"/>
      <c r="AA147" s="10"/>
      <c r="AB147" s="10"/>
    </row>
    <row r="148" spans="1:28" ht="18" customHeight="1" x14ac:dyDescent="0.3">
      <c r="A148" s="6"/>
      <c r="B148" s="35"/>
      <c r="C148" s="52"/>
      <c r="D148" s="52"/>
      <c r="F148" s="214" t="s">
        <v>158</v>
      </c>
      <c r="G148" s="56"/>
      <c r="H148" s="56"/>
      <c r="I148" s="39"/>
      <c r="J148" s="323"/>
      <c r="K148" s="323"/>
      <c r="L148" s="323"/>
      <c r="M148" s="323"/>
      <c r="N148" s="323"/>
      <c r="O148" s="323"/>
      <c r="P148" s="323"/>
      <c r="Q148" s="323"/>
      <c r="R148" s="323"/>
      <c r="S148" s="323"/>
      <c r="T148" s="323"/>
      <c r="U148" s="323"/>
      <c r="V148" s="323"/>
      <c r="W148" s="323"/>
      <c r="X148" s="323"/>
      <c r="Y148" s="323"/>
      <c r="Z148" s="36"/>
      <c r="AA148" s="10"/>
      <c r="AB148" s="10"/>
    </row>
    <row r="149" spans="1:28" ht="18" customHeight="1" x14ac:dyDescent="0.3">
      <c r="A149" s="6"/>
      <c r="B149" s="35"/>
      <c r="E149" s="56"/>
      <c r="F149" s="56"/>
      <c r="I149" s="35"/>
      <c r="J149" s="202" t="s">
        <v>45</v>
      </c>
      <c r="K149" s="95"/>
      <c r="L149" s="95"/>
      <c r="M149" s="36"/>
      <c r="N149" s="36"/>
      <c r="O149" s="36"/>
      <c r="P149" s="36"/>
      <c r="Q149" s="36"/>
      <c r="R149" s="36"/>
      <c r="S149" s="36"/>
      <c r="T149" s="36"/>
      <c r="U149" s="36"/>
      <c r="V149" s="36"/>
      <c r="W149" s="36"/>
      <c r="X149" s="36"/>
      <c r="Y149" s="36"/>
      <c r="Z149" s="36"/>
      <c r="AA149" s="10"/>
      <c r="AB149" s="10"/>
    </row>
    <row r="150" spans="1:28" ht="18" customHeight="1" x14ac:dyDescent="0.3">
      <c r="A150" s="6"/>
      <c r="B150" s="35"/>
      <c r="E150" s="56"/>
      <c r="F150" s="56"/>
      <c r="I150" s="35"/>
      <c r="J150" s="202"/>
      <c r="K150" s="38"/>
      <c r="L150" s="38"/>
      <c r="M150" s="38"/>
      <c r="N150" s="38"/>
      <c r="O150" s="38"/>
      <c r="P150" s="38"/>
      <c r="Q150" s="38"/>
      <c r="R150" s="38"/>
      <c r="S150" s="38"/>
      <c r="T150" s="38"/>
      <c r="U150" s="38"/>
      <c r="V150" s="38"/>
      <c r="W150" s="38"/>
      <c r="X150" s="38"/>
      <c r="Y150" s="38"/>
      <c r="Z150" s="36"/>
      <c r="AA150" s="10"/>
      <c r="AB150" s="10"/>
    </row>
    <row r="151" spans="1:28" ht="18" customHeight="1" x14ac:dyDescent="0.3">
      <c r="A151" s="6"/>
      <c r="B151" s="35"/>
      <c r="C151" s="52"/>
      <c r="D151" s="52"/>
      <c r="E151" s="52"/>
      <c r="F151" s="52"/>
      <c r="G151" s="52"/>
      <c r="H151" s="52"/>
      <c r="I151" s="35"/>
      <c r="J151" s="202"/>
      <c r="K151" s="38"/>
      <c r="L151" s="38"/>
      <c r="M151" s="38"/>
      <c r="N151" s="38"/>
      <c r="O151" s="38"/>
      <c r="P151" s="38"/>
      <c r="Q151" s="38"/>
      <c r="R151" s="38"/>
      <c r="S151" s="38"/>
      <c r="T151" s="38"/>
      <c r="U151" s="38"/>
      <c r="V151" s="38"/>
      <c r="W151" s="38"/>
      <c r="X151" s="38"/>
      <c r="Y151" s="38"/>
      <c r="Z151" s="36"/>
      <c r="AA151" s="10"/>
      <c r="AB151" s="10"/>
    </row>
    <row r="152" spans="1:28" ht="18" customHeight="1" thickBot="1" x14ac:dyDescent="0.35">
      <c r="A152" s="6"/>
      <c r="B152" s="35"/>
      <c r="C152" s="52"/>
      <c r="D152" s="52"/>
      <c r="E152" s="52"/>
      <c r="F152" s="58">
        <v>2023</v>
      </c>
      <c r="G152" s="52"/>
      <c r="H152" s="52"/>
      <c r="I152" s="39" t="s">
        <v>144</v>
      </c>
      <c r="J152" s="296" t="s">
        <v>146</v>
      </c>
      <c r="K152" s="296"/>
      <c r="L152" s="296"/>
      <c r="M152" s="296"/>
      <c r="N152" s="296"/>
      <c r="O152" s="296"/>
      <c r="P152" s="296"/>
      <c r="Q152" s="296"/>
      <c r="R152" s="296"/>
      <c r="S152" s="296"/>
      <c r="T152" s="296"/>
      <c r="U152" s="296"/>
      <c r="V152" s="296"/>
      <c r="W152" s="296"/>
      <c r="X152" s="296"/>
      <c r="Y152" s="296"/>
      <c r="Z152" s="36"/>
      <c r="AA152" s="10"/>
      <c r="AB152" s="10"/>
    </row>
    <row r="153" spans="1:28" ht="18" customHeight="1" x14ac:dyDescent="0.3">
      <c r="A153" s="6"/>
      <c r="B153" s="35"/>
      <c r="C153" s="52"/>
      <c r="D153" s="52"/>
      <c r="E153" s="52"/>
      <c r="F153" s="248">
        <v>10</v>
      </c>
      <c r="G153" s="52"/>
      <c r="H153" s="52"/>
      <c r="I153" s="35"/>
      <c r="J153" s="296"/>
      <c r="K153" s="296"/>
      <c r="L153" s="296"/>
      <c r="M153" s="296"/>
      <c r="N153" s="296"/>
      <c r="O153" s="296"/>
      <c r="P153" s="296"/>
      <c r="Q153" s="296"/>
      <c r="R153" s="296"/>
      <c r="S153" s="296"/>
      <c r="T153" s="296"/>
      <c r="U153" s="296"/>
      <c r="V153" s="296"/>
      <c r="W153" s="296"/>
      <c r="X153" s="296"/>
      <c r="Y153" s="296"/>
      <c r="Z153" s="36"/>
      <c r="AA153" s="10"/>
      <c r="AB153" s="10"/>
    </row>
    <row r="154" spans="1:28" ht="18" customHeight="1" x14ac:dyDescent="0.3">
      <c r="A154" s="6"/>
      <c r="B154" s="35"/>
      <c r="C154" s="52"/>
      <c r="D154" s="52"/>
      <c r="E154" s="52"/>
      <c r="F154" s="52"/>
      <c r="G154" s="52"/>
      <c r="H154" s="52"/>
      <c r="I154" s="35"/>
      <c r="J154" s="202" t="s">
        <v>34</v>
      </c>
      <c r="K154" s="95"/>
      <c r="L154" s="95"/>
      <c r="M154" s="36"/>
      <c r="N154" s="36"/>
      <c r="O154" s="36"/>
      <c r="P154" s="36"/>
      <c r="Q154" s="36"/>
      <c r="R154" s="36"/>
      <c r="S154" s="36"/>
      <c r="T154" s="36"/>
      <c r="U154" s="36"/>
      <c r="V154" s="36"/>
      <c r="W154" s="36"/>
      <c r="X154" s="36"/>
      <c r="Y154" s="36"/>
      <c r="Z154" s="36"/>
      <c r="AA154" s="10"/>
      <c r="AB154" s="10"/>
    </row>
    <row r="155" spans="1:28" ht="18" customHeight="1" x14ac:dyDescent="0.3">
      <c r="A155" s="6"/>
      <c r="B155" s="35"/>
      <c r="C155" s="52"/>
      <c r="D155" s="52"/>
      <c r="E155" s="52"/>
      <c r="F155" s="52"/>
      <c r="G155" s="52"/>
      <c r="H155" s="52"/>
      <c r="I155" s="35"/>
      <c r="J155" s="95"/>
      <c r="K155" s="95"/>
      <c r="L155" s="95"/>
      <c r="M155" s="36"/>
      <c r="N155" s="36"/>
      <c r="O155" s="36"/>
      <c r="P155" s="36"/>
      <c r="Q155" s="36"/>
      <c r="R155" s="36"/>
      <c r="S155" s="36"/>
      <c r="T155" s="36"/>
      <c r="U155" s="36"/>
      <c r="V155" s="36"/>
      <c r="W155" s="36"/>
      <c r="X155" s="36"/>
      <c r="Y155" s="36"/>
      <c r="Z155" s="36"/>
      <c r="AA155" s="10"/>
      <c r="AB155" s="10"/>
    </row>
    <row r="156" spans="1:28" ht="18" customHeight="1" x14ac:dyDescent="0.3">
      <c r="A156" s="6"/>
      <c r="B156" s="35"/>
      <c r="C156" s="52"/>
      <c r="D156" s="52"/>
      <c r="E156" s="52"/>
      <c r="F156" s="52"/>
      <c r="G156" s="52"/>
      <c r="H156" s="52"/>
      <c r="J156" s="95"/>
      <c r="K156" s="95"/>
      <c r="L156" s="95"/>
      <c r="M156" s="36"/>
      <c r="N156" s="36"/>
      <c r="O156" s="36"/>
      <c r="P156" s="36"/>
      <c r="Q156" s="36"/>
      <c r="R156" s="36"/>
      <c r="S156" s="36"/>
      <c r="T156" s="36"/>
      <c r="U156" s="36"/>
      <c r="V156" s="36"/>
      <c r="W156" s="36"/>
      <c r="X156" s="36"/>
      <c r="Y156" s="36"/>
      <c r="Z156" s="36"/>
      <c r="AA156" s="10"/>
      <c r="AB156" s="10"/>
    </row>
    <row r="157" spans="1:28" ht="18" customHeight="1" x14ac:dyDescent="0.3">
      <c r="A157" s="6"/>
      <c r="B157" s="35"/>
      <c r="I157" s="95"/>
      <c r="J157" s="98" t="s">
        <v>65</v>
      </c>
      <c r="K157" s="95"/>
      <c r="L157" s="95"/>
      <c r="M157" s="36"/>
      <c r="N157" s="36"/>
      <c r="O157" s="36"/>
      <c r="P157" s="36"/>
      <c r="Q157" s="36"/>
      <c r="R157" s="36"/>
      <c r="S157" s="36"/>
      <c r="T157" s="36"/>
      <c r="U157" s="36"/>
      <c r="V157" s="36"/>
      <c r="W157" s="36"/>
      <c r="X157" s="36"/>
      <c r="Y157" s="36"/>
      <c r="Z157" s="36"/>
      <c r="AA157" s="10"/>
      <c r="AB157" s="10"/>
    </row>
    <row r="158" spans="1:28" ht="18" customHeight="1" x14ac:dyDescent="0.3">
      <c r="A158" s="6"/>
      <c r="B158" s="35"/>
      <c r="C158" s="52"/>
      <c r="D158" s="52"/>
      <c r="E158" s="52"/>
      <c r="F158" s="52"/>
      <c r="G158" s="52"/>
      <c r="H158" s="52"/>
      <c r="I158" s="35"/>
      <c r="J158" s="197"/>
      <c r="K158" s="197"/>
      <c r="L158" s="197"/>
      <c r="M158" s="197"/>
      <c r="N158" s="197"/>
      <c r="O158" s="197"/>
      <c r="P158" s="197"/>
      <c r="Q158" s="197"/>
      <c r="R158" s="197"/>
      <c r="S158" s="197"/>
      <c r="T158" s="197"/>
      <c r="U158" s="197"/>
      <c r="V158" s="241"/>
      <c r="W158" s="197"/>
      <c r="X158" s="197"/>
      <c r="Y158" s="197"/>
      <c r="Z158" s="36"/>
      <c r="AA158" s="10"/>
      <c r="AB158" s="10"/>
    </row>
    <row r="159" spans="1:28" ht="18" customHeight="1" x14ac:dyDescent="0.3">
      <c r="A159" s="6"/>
      <c r="B159" s="35"/>
      <c r="C159" s="52"/>
      <c r="D159" s="52"/>
      <c r="E159" s="52"/>
      <c r="F159" s="52"/>
      <c r="G159" s="52"/>
      <c r="H159" s="52"/>
      <c r="I159" s="35"/>
      <c r="J159" s="197"/>
      <c r="K159" s="197"/>
      <c r="L159" s="197"/>
      <c r="M159" s="197"/>
      <c r="N159" s="197"/>
      <c r="O159" s="197"/>
      <c r="P159" s="197"/>
      <c r="Q159" s="197"/>
      <c r="R159" s="197"/>
      <c r="S159" s="197"/>
      <c r="T159" s="197"/>
      <c r="U159" s="197"/>
      <c r="V159" s="241"/>
      <c r="W159" s="197"/>
      <c r="X159" s="197"/>
      <c r="Y159" s="197"/>
      <c r="Z159" s="36"/>
      <c r="AA159" s="10"/>
      <c r="AB159" s="10"/>
    </row>
    <row r="160" spans="1:28" ht="18" customHeight="1" x14ac:dyDescent="0.3">
      <c r="A160" s="6"/>
      <c r="B160" s="35"/>
      <c r="C160" s="52"/>
      <c r="D160" s="52"/>
      <c r="E160" s="52"/>
      <c r="F160" s="52"/>
      <c r="G160" s="52"/>
      <c r="H160" s="52"/>
      <c r="I160" s="35"/>
      <c r="J160" s="95"/>
      <c r="K160" s="95"/>
      <c r="L160" s="95"/>
      <c r="M160" s="36"/>
      <c r="N160" s="36"/>
      <c r="O160" s="36"/>
      <c r="P160" s="36"/>
      <c r="Q160" s="36"/>
      <c r="R160" s="36"/>
      <c r="S160" s="36"/>
      <c r="T160" s="36"/>
      <c r="U160" s="36"/>
      <c r="V160" s="36"/>
      <c r="W160" s="36"/>
      <c r="X160" s="36"/>
      <c r="Y160" s="36"/>
      <c r="Z160" s="36"/>
      <c r="AA160" s="10"/>
      <c r="AB160" s="10"/>
    </row>
    <row r="161" spans="1:28" ht="18" customHeight="1" thickBot="1" x14ac:dyDescent="0.4">
      <c r="A161" s="6"/>
      <c r="B161" s="35"/>
      <c r="C161" s="49" t="s">
        <v>85</v>
      </c>
      <c r="D161" s="50"/>
      <c r="E161" s="51"/>
      <c r="F161" s="51"/>
      <c r="G161" s="99"/>
      <c r="H161" s="105"/>
      <c r="I161" s="35"/>
      <c r="J161" s="95"/>
      <c r="K161" s="95"/>
      <c r="L161" s="95"/>
      <c r="M161" s="36"/>
      <c r="N161" s="36"/>
      <c r="O161" s="36"/>
      <c r="P161" s="36"/>
      <c r="Q161" s="36"/>
      <c r="R161" s="36"/>
      <c r="S161" s="36"/>
      <c r="T161" s="36"/>
      <c r="U161" s="36"/>
      <c r="V161" s="36"/>
      <c r="W161" s="36"/>
      <c r="X161" s="36"/>
      <c r="Y161" s="36"/>
      <c r="Z161" s="36"/>
      <c r="AA161" s="10"/>
      <c r="AB161" s="10"/>
    </row>
    <row r="162" spans="1:28" ht="18" customHeight="1" x14ac:dyDescent="0.3">
      <c r="A162" s="6"/>
      <c r="B162" s="35"/>
      <c r="C162" s="52"/>
      <c r="D162" s="52"/>
      <c r="E162" s="52"/>
      <c r="F162" s="52"/>
      <c r="G162" s="52"/>
      <c r="H162" s="52"/>
      <c r="I162" s="35"/>
      <c r="J162" s="95"/>
      <c r="K162" s="95"/>
      <c r="L162" s="95"/>
      <c r="M162" s="36"/>
      <c r="N162" s="36"/>
      <c r="O162" s="36"/>
      <c r="P162" s="36"/>
      <c r="Q162" s="36"/>
      <c r="R162" s="36"/>
      <c r="S162" s="36"/>
      <c r="T162" s="36"/>
      <c r="U162" s="36"/>
      <c r="V162" s="36"/>
      <c r="W162" s="36"/>
      <c r="X162" s="36"/>
      <c r="Y162" s="36"/>
      <c r="Z162" s="36"/>
      <c r="AA162" s="10"/>
      <c r="AB162" s="10"/>
    </row>
    <row r="163" spans="1:28" ht="18" customHeight="1" x14ac:dyDescent="0.3">
      <c r="A163" s="6"/>
      <c r="B163" s="35"/>
      <c r="C163" s="52"/>
      <c r="D163" s="52"/>
      <c r="E163" s="52"/>
      <c r="F163" s="52"/>
      <c r="G163" s="52"/>
      <c r="H163" s="52"/>
      <c r="I163" s="35"/>
      <c r="J163" s="95"/>
      <c r="K163" s="95"/>
      <c r="L163" s="95"/>
      <c r="M163" s="36"/>
      <c r="N163" s="36"/>
      <c r="O163" s="36"/>
      <c r="P163" s="36"/>
      <c r="Q163" s="36"/>
      <c r="R163" s="36"/>
      <c r="S163" s="36"/>
      <c r="T163" s="36"/>
      <c r="U163" s="36"/>
      <c r="V163" s="36"/>
      <c r="W163" s="36"/>
      <c r="X163" s="36"/>
      <c r="Y163" s="36"/>
      <c r="Z163" s="36"/>
      <c r="AA163" s="10"/>
      <c r="AB163" s="10"/>
    </row>
    <row r="164" spans="1:28" ht="18" customHeight="1" thickBot="1" x14ac:dyDescent="0.35">
      <c r="A164" s="6"/>
      <c r="B164" s="35"/>
      <c r="E164" s="53" t="s">
        <v>77</v>
      </c>
      <c r="F164" s="53"/>
      <c r="I164" s="35"/>
      <c r="J164" s="95"/>
      <c r="K164" s="95"/>
      <c r="L164" s="95"/>
      <c r="M164" s="36"/>
      <c r="N164" s="36"/>
      <c r="O164" s="36"/>
      <c r="P164" s="36"/>
      <c r="Q164" s="36"/>
      <c r="R164" s="36"/>
      <c r="S164" s="36"/>
      <c r="T164" s="36"/>
      <c r="U164" s="36"/>
      <c r="V164" s="36"/>
      <c r="W164" s="36"/>
      <c r="X164" s="36"/>
      <c r="Y164" s="36"/>
      <c r="Z164" s="36"/>
      <c r="AA164" s="10"/>
      <c r="AB164" s="10"/>
    </row>
    <row r="165" spans="1:28" ht="18" customHeight="1" x14ac:dyDescent="0.3">
      <c r="A165" s="6"/>
      <c r="B165" s="35"/>
      <c r="E165" s="304" t="s">
        <v>90</v>
      </c>
      <c r="F165" s="305"/>
      <c r="I165" s="39" t="s">
        <v>165</v>
      </c>
      <c r="J165" s="296" t="s">
        <v>36</v>
      </c>
      <c r="K165" s="296"/>
      <c r="L165" s="296"/>
      <c r="M165" s="296"/>
      <c r="N165" s="296"/>
      <c r="O165" s="296"/>
      <c r="P165" s="296"/>
      <c r="Q165" s="296"/>
      <c r="R165" s="296"/>
      <c r="S165" s="296"/>
      <c r="T165" s="296"/>
      <c r="U165" s="296"/>
      <c r="V165" s="296"/>
      <c r="W165" s="296"/>
      <c r="X165" s="296"/>
      <c r="Y165" s="197"/>
      <c r="Z165" s="36"/>
      <c r="AA165" s="10"/>
      <c r="AB165" s="10"/>
    </row>
    <row r="166" spans="1:28" ht="18" customHeight="1" x14ac:dyDescent="0.3">
      <c r="A166" s="6"/>
      <c r="B166" s="35"/>
      <c r="C166" s="56"/>
      <c r="D166" s="52"/>
      <c r="I166" s="35"/>
      <c r="J166" s="183"/>
      <c r="K166" s="183"/>
      <c r="L166" s="183"/>
      <c r="M166" s="183"/>
      <c r="N166" s="183"/>
      <c r="O166" s="183"/>
      <c r="P166" s="183"/>
      <c r="Q166" s="183"/>
      <c r="R166" s="183"/>
      <c r="S166" s="183"/>
      <c r="T166" s="183"/>
      <c r="U166" s="183"/>
      <c r="V166" s="183"/>
      <c r="W166" s="183"/>
      <c r="X166" s="183"/>
      <c r="Y166" s="183"/>
      <c r="Z166" s="36"/>
      <c r="AA166" s="10"/>
      <c r="AB166" s="10"/>
    </row>
    <row r="167" spans="1:28" ht="18" customHeight="1" x14ac:dyDescent="0.3">
      <c r="A167" s="6"/>
      <c r="B167" s="35"/>
      <c r="I167" s="35"/>
      <c r="J167" s="95"/>
      <c r="K167" s="95"/>
      <c r="L167" s="95"/>
      <c r="M167" s="95"/>
      <c r="N167" s="95"/>
      <c r="O167" s="95"/>
      <c r="P167" s="95"/>
      <c r="Q167" s="95"/>
      <c r="R167" s="95"/>
      <c r="S167" s="95"/>
      <c r="T167" s="95"/>
      <c r="U167" s="95"/>
      <c r="V167" s="95"/>
      <c r="W167" s="95"/>
      <c r="X167" s="95"/>
      <c r="Y167" s="95"/>
      <c r="Z167" s="36"/>
      <c r="AA167" s="10"/>
      <c r="AB167" s="10"/>
    </row>
    <row r="168" spans="1:28" ht="18" customHeight="1" thickBot="1" x14ac:dyDescent="0.35">
      <c r="A168" s="6"/>
      <c r="B168" s="35"/>
      <c r="C168" s="52"/>
      <c r="F168" s="60" t="s">
        <v>44</v>
      </c>
      <c r="I168" s="39" t="s">
        <v>166</v>
      </c>
      <c r="J168" s="296" t="s">
        <v>209</v>
      </c>
      <c r="K168" s="296"/>
      <c r="L168" s="296"/>
      <c r="M168" s="296"/>
      <c r="N168" s="296"/>
      <c r="O168" s="296"/>
      <c r="P168" s="296"/>
      <c r="Q168" s="296"/>
      <c r="R168" s="296"/>
      <c r="S168" s="296"/>
      <c r="T168" s="296"/>
      <c r="U168" s="296"/>
      <c r="V168" s="296"/>
      <c r="W168" s="296"/>
      <c r="X168" s="296"/>
      <c r="Y168" s="296"/>
      <c r="Z168" s="36"/>
      <c r="AA168" s="10"/>
      <c r="AB168" s="10"/>
    </row>
    <row r="169" spans="1:28" ht="18" customHeight="1" x14ac:dyDescent="0.3">
      <c r="A169" s="6"/>
      <c r="B169" s="35"/>
      <c r="F169" s="269" t="s">
        <v>164</v>
      </c>
      <c r="I169" s="35"/>
      <c r="J169" s="202" t="s">
        <v>45</v>
      </c>
      <c r="K169" s="95"/>
      <c r="L169" s="95"/>
      <c r="M169" s="36"/>
      <c r="N169" s="36"/>
      <c r="O169" s="36"/>
      <c r="P169" s="36"/>
      <c r="Q169" s="36"/>
      <c r="R169" s="36"/>
      <c r="S169" s="36"/>
      <c r="T169" s="36"/>
      <c r="U169" s="36"/>
      <c r="V169" s="36"/>
      <c r="W169" s="36"/>
      <c r="X169" s="36"/>
      <c r="Y169" s="36"/>
      <c r="Z169" s="36"/>
      <c r="AA169" s="10"/>
      <c r="AB169" s="10"/>
    </row>
    <row r="170" spans="1:28" ht="18" customHeight="1" x14ac:dyDescent="0.3">
      <c r="A170" s="6"/>
      <c r="B170" s="35"/>
      <c r="I170" s="35"/>
      <c r="J170" s="202"/>
      <c r="K170" s="95"/>
      <c r="L170" s="95"/>
      <c r="M170" s="36"/>
      <c r="N170" s="36"/>
      <c r="O170" s="36"/>
      <c r="P170" s="36"/>
      <c r="Q170" s="36"/>
      <c r="R170" s="36"/>
      <c r="S170" s="36"/>
      <c r="T170" s="36"/>
      <c r="U170" s="36"/>
      <c r="V170" s="36"/>
      <c r="W170" s="36"/>
      <c r="X170" s="36"/>
      <c r="Y170" s="36"/>
      <c r="Z170" s="36"/>
      <c r="AA170" s="10"/>
      <c r="AB170" s="10"/>
    </row>
    <row r="171" spans="1:28" ht="18" customHeight="1" x14ac:dyDescent="0.3">
      <c r="A171" s="6"/>
      <c r="B171" s="35"/>
      <c r="I171" s="35"/>
      <c r="J171" s="202"/>
      <c r="K171" s="95"/>
      <c r="L171" s="95"/>
      <c r="M171" s="36"/>
      <c r="N171" s="36"/>
      <c r="O171" s="36"/>
      <c r="P171" s="36"/>
      <c r="Q171" s="36"/>
      <c r="R171" s="36"/>
      <c r="S171" s="36"/>
      <c r="T171" s="36"/>
      <c r="U171" s="36"/>
      <c r="V171" s="36"/>
      <c r="W171" s="36"/>
      <c r="X171" s="36"/>
      <c r="Y171" s="36"/>
      <c r="Z171" s="36"/>
      <c r="AA171" s="10"/>
      <c r="AB171" s="10"/>
    </row>
    <row r="172" spans="1:28" ht="18" customHeight="1" thickBot="1" x14ac:dyDescent="0.35">
      <c r="A172" s="6"/>
      <c r="B172" s="35"/>
      <c r="C172" s="52"/>
      <c r="E172" s="165"/>
      <c r="F172" s="2">
        <v>2023</v>
      </c>
      <c r="I172" s="39" t="s">
        <v>167</v>
      </c>
      <c r="J172" s="296" t="s">
        <v>210</v>
      </c>
      <c r="K172" s="296"/>
      <c r="L172" s="296"/>
      <c r="M172" s="296"/>
      <c r="N172" s="296"/>
      <c r="O172" s="296"/>
      <c r="P172" s="296"/>
      <c r="Q172" s="296"/>
      <c r="R172" s="296"/>
      <c r="S172" s="296"/>
      <c r="T172" s="296"/>
      <c r="U172" s="296"/>
      <c r="V172" s="296"/>
      <c r="W172" s="296"/>
      <c r="X172" s="296"/>
      <c r="Y172" s="296"/>
      <c r="Z172" s="36"/>
      <c r="AA172" s="10"/>
      <c r="AB172" s="10"/>
    </row>
    <row r="173" spans="1:28" ht="18" customHeight="1" x14ac:dyDescent="0.3">
      <c r="A173" s="6"/>
      <c r="B173" s="35"/>
      <c r="C173" s="52"/>
      <c r="E173" s="116" t="s">
        <v>91</v>
      </c>
      <c r="F173" s="231"/>
      <c r="H173" s="52"/>
      <c r="I173" s="35"/>
      <c r="J173" s="296"/>
      <c r="K173" s="296"/>
      <c r="L173" s="296"/>
      <c r="M173" s="296"/>
      <c r="N173" s="296"/>
      <c r="O173" s="296"/>
      <c r="P173" s="296"/>
      <c r="Q173" s="296"/>
      <c r="R173" s="296"/>
      <c r="S173" s="296"/>
      <c r="T173" s="296"/>
      <c r="U173" s="296"/>
      <c r="V173" s="296"/>
      <c r="W173" s="296"/>
      <c r="X173" s="296"/>
      <c r="Y173" s="296"/>
      <c r="Z173" s="36"/>
      <c r="AA173" s="10"/>
      <c r="AB173" s="10"/>
    </row>
    <row r="174" spans="1:28" ht="18" customHeight="1" x14ac:dyDescent="0.3">
      <c r="A174" s="6"/>
      <c r="B174" s="35"/>
      <c r="C174" s="52"/>
      <c r="E174" s="295"/>
      <c r="H174" s="52"/>
      <c r="I174" s="35"/>
      <c r="J174" s="296"/>
      <c r="K174" s="296"/>
      <c r="L174" s="296"/>
      <c r="M174" s="296"/>
      <c r="N174" s="296"/>
      <c r="O174" s="296"/>
      <c r="P174" s="296"/>
      <c r="Q174" s="296"/>
      <c r="R174" s="296"/>
      <c r="S174" s="296"/>
      <c r="T174" s="296"/>
      <c r="U174" s="296"/>
      <c r="V174" s="296"/>
      <c r="W174" s="296"/>
      <c r="X174" s="296"/>
      <c r="Y174" s="296"/>
      <c r="Z174" s="36"/>
      <c r="AA174" s="10"/>
      <c r="AB174" s="10"/>
    </row>
    <row r="175" spans="1:28" ht="18" customHeight="1" x14ac:dyDescent="0.3">
      <c r="A175" s="6"/>
      <c r="B175" s="35"/>
      <c r="C175" s="52"/>
      <c r="H175" s="52"/>
      <c r="I175" s="35"/>
      <c r="J175" s="202" t="s">
        <v>37</v>
      </c>
      <c r="K175" s="95"/>
      <c r="L175" s="95"/>
      <c r="M175" s="36"/>
      <c r="N175" s="36"/>
      <c r="O175" s="36"/>
      <c r="P175" s="36"/>
      <c r="Q175" s="36"/>
      <c r="R175" s="36"/>
      <c r="S175" s="36"/>
      <c r="T175" s="36"/>
      <c r="U175" s="36"/>
      <c r="V175" s="36"/>
      <c r="W175" s="36"/>
      <c r="X175" s="36"/>
      <c r="Y175" s="36"/>
      <c r="Z175" s="36"/>
      <c r="AA175" s="10"/>
      <c r="AB175" s="10"/>
    </row>
    <row r="176" spans="1:28" ht="18" customHeight="1" x14ac:dyDescent="0.3">
      <c r="A176" s="6"/>
      <c r="B176" s="35"/>
      <c r="C176" s="52"/>
      <c r="D176" s="52"/>
      <c r="H176" s="52"/>
      <c r="I176" s="35"/>
      <c r="J176" s="95"/>
      <c r="K176" s="95"/>
      <c r="L176" s="95"/>
      <c r="M176" s="36"/>
      <c r="N176" s="36"/>
      <c r="O176" s="36"/>
      <c r="P176" s="36"/>
      <c r="Q176" s="36"/>
      <c r="R176" s="36"/>
      <c r="S176" s="36"/>
      <c r="T176" s="36"/>
      <c r="U176" s="36"/>
      <c r="V176" s="36"/>
      <c r="W176" s="36"/>
      <c r="X176" s="36"/>
      <c r="Y176" s="36"/>
      <c r="Z176" s="36"/>
      <c r="AA176" s="10"/>
      <c r="AB176" s="10"/>
    </row>
    <row r="177" spans="1:28" ht="18" customHeight="1" x14ac:dyDescent="0.3">
      <c r="A177" s="6"/>
      <c r="B177" s="35"/>
      <c r="C177" s="52"/>
      <c r="D177" s="52"/>
      <c r="H177" s="52"/>
      <c r="J177" s="95"/>
      <c r="K177" s="95"/>
      <c r="L177" s="95"/>
      <c r="M177" s="36"/>
      <c r="N177" s="36"/>
      <c r="O177" s="36"/>
      <c r="P177" s="36"/>
      <c r="Q177" s="36"/>
      <c r="R177" s="36"/>
      <c r="S177" s="36"/>
      <c r="T177" s="36"/>
      <c r="U177" s="36"/>
      <c r="V177" s="36"/>
      <c r="W177" s="36"/>
      <c r="X177" s="36"/>
      <c r="Y177" s="36"/>
      <c r="Z177" s="36"/>
      <c r="AA177" s="10"/>
      <c r="AB177" s="10"/>
    </row>
    <row r="178" spans="1:28" ht="18" customHeight="1" x14ac:dyDescent="0.3">
      <c r="A178" s="6"/>
      <c r="B178" s="35"/>
      <c r="D178" s="52"/>
      <c r="I178" s="39" t="s">
        <v>168</v>
      </c>
      <c r="J178" s="296" t="s">
        <v>169</v>
      </c>
      <c r="K178" s="296"/>
      <c r="L178" s="296"/>
      <c r="M178" s="296"/>
      <c r="N178" s="296"/>
      <c r="O178" s="296"/>
      <c r="P178" s="296"/>
      <c r="Q178" s="296"/>
      <c r="R178" s="296"/>
      <c r="S178" s="296"/>
      <c r="T178" s="296"/>
      <c r="U178" s="296"/>
      <c r="V178" s="296"/>
      <c r="W178" s="296"/>
      <c r="X178" s="296"/>
      <c r="Y178" s="296"/>
      <c r="Z178" s="36"/>
      <c r="AA178" s="10"/>
      <c r="AB178" s="10"/>
    </row>
    <row r="179" spans="1:28" ht="18" customHeight="1" thickBot="1" x14ac:dyDescent="0.35">
      <c r="A179" s="6"/>
      <c r="B179" s="35"/>
      <c r="D179" s="52"/>
      <c r="E179" s="116" t="s">
        <v>92</v>
      </c>
      <c r="F179" s="232"/>
      <c r="I179" s="39"/>
      <c r="J179" s="296" t="s">
        <v>170</v>
      </c>
      <c r="K179" s="296"/>
      <c r="L179" s="296"/>
      <c r="M179" s="296"/>
      <c r="N179" s="296"/>
      <c r="O179" s="296"/>
      <c r="P179" s="296"/>
      <c r="Q179" s="296"/>
      <c r="R179" s="296"/>
      <c r="S179" s="296"/>
      <c r="T179" s="296"/>
      <c r="U179" s="296"/>
      <c r="V179" s="296"/>
      <c r="W179" s="296"/>
      <c r="X179" s="296"/>
      <c r="Y179" s="296"/>
      <c r="Z179" s="36"/>
      <c r="AA179" s="10"/>
      <c r="AB179" s="10"/>
    </row>
    <row r="180" spans="1:28" ht="18" customHeight="1" x14ac:dyDescent="0.3">
      <c r="A180" s="6"/>
      <c r="B180" s="35"/>
      <c r="D180" s="56"/>
      <c r="E180" s="56"/>
      <c r="I180" s="39"/>
      <c r="J180" s="296"/>
      <c r="K180" s="296"/>
      <c r="L180" s="296"/>
      <c r="M180" s="296"/>
      <c r="N180" s="296"/>
      <c r="O180" s="296"/>
      <c r="P180" s="296"/>
      <c r="Q180" s="296"/>
      <c r="R180" s="296"/>
      <c r="S180" s="296"/>
      <c r="T180" s="296"/>
      <c r="U180" s="296"/>
      <c r="V180" s="296"/>
      <c r="W180" s="296"/>
      <c r="X180" s="296"/>
      <c r="Y180" s="296"/>
      <c r="Z180" s="36"/>
      <c r="AA180" s="10"/>
      <c r="AB180" s="10"/>
    </row>
    <row r="181" spans="1:28" ht="18" customHeight="1" x14ac:dyDescent="0.3">
      <c r="A181" s="6"/>
      <c r="B181" s="35"/>
      <c r="C181" s="52"/>
      <c r="D181" s="59"/>
      <c r="E181" s="52"/>
      <c r="F181" s="52"/>
      <c r="G181" s="52"/>
      <c r="H181" s="52"/>
      <c r="I181" s="35"/>
      <c r="J181" s="202" t="s">
        <v>171</v>
      </c>
      <c r="K181" s="38"/>
      <c r="L181" s="38"/>
      <c r="M181" s="38"/>
      <c r="N181" s="38"/>
      <c r="O181" s="38"/>
      <c r="P181" s="38"/>
      <c r="Q181" s="38"/>
      <c r="R181" s="38"/>
      <c r="S181" s="38"/>
      <c r="T181" s="38"/>
      <c r="U181" s="38"/>
      <c r="V181" s="38"/>
      <c r="W181" s="38"/>
      <c r="X181" s="38"/>
      <c r="Y181" s="38"/>
      <c r="Z181" s="36"/>
      <c r="AA181" s="10"/>
      <c r="AB181" s="10"/>
    </row>
    <row r="182" spans="1:28" ht="18" customHeight="1" x14ac:dyDescent="0.3">
      <c r="A182" s="6"/>
      <c r="B182" s="35"/>
      <c r="C182" s="52"/>
      <c r="G182" s="52"/>
      <c r="H182" s="52"/>
      <c r="I182" s="35"/>
      <c r="J182" s="202"/>
      <c r="K182" s="95"/>
      <c r="L182" s="95"/>
      <c r="M182" s="36"/>
      <c r="N182" s="36"/>
      <c r="O182" s="36"/>
      <c r="P182" s="36"/>
      <c r="Q182" s="36"/>
      <c r="R182" s="36"/>
      <c r="S182" s="36"/>
      <c r="T182" s="36"/>
      <c r="U182" s="36"/>
      <c r="V182" s="36"/>
      <c r="W182" s="36"/>
      <c r="X182" s="36"/>
      <c r="Y182" s="36"/>
      <c r="Z182" s="36"/>
      <c r="AA182" s="10"/>
      <c r="AB182" s="10"/>
    </row>
    <row r="183" spans="1:28" ht="18" customHeight="1" x14ac:dyDescent="0.3">
      <c r="A183" s="6"/>
      <c r="B183" s="35"/>
      <c r="C183" s="52"/>
      <c r="I183" s="35"/>
      <c r="J183" s="202"/>
      <c r="K183" s="38"/>
      <c r="L183" s="38"/>
      <c r="M183" s="38"/>
      <c r="N183" s="38"/>
      <c r="O183" s="38"/>
      <c r="P183" s="38"/>
      <c r="Q183" s="38"/>
      <c r="R183" s="38"/>
      <c r="S183" s="38"/>
      <c r="T183" s="38"/>
      <c r="U183" s="38"/>
      <c r="V183" s="38"/>
      <c r="W183" s="38"/>
      <c r="X183" s="38"/>
      <c r="Y183" s="38"/>
      <c r="Z183" s="36"/>
      <c r="AA183" s="10"/>
      <c r="AB183" s="10"/>
    </row>
    <row r="184" spans="1:28" ht="18" customHeight="1" x14ac:dyDescent="0.3">
      <c r="A184" s="6"/>
      <c r="B184" s="35"/>
      <c r="C184" s="52"/>
      <c r="D184" s="52"/>
      <c r="E184" s="52"/>
      <c r="F184" s="52"/>
      <c r="G184" s="52"/>
      <c r="H184" s="52"/>
      <c r="I184" s="95"/>
      <c r="J184" s="98" t="s">
        <v>65</v>
      </c>
      <c r="K184" s="95"/>
      <c r="L184" s="95"/>
      <c r="M184" s="36"/>
      <c r="N184" s="36"/>
      <c r="O184" s="36"/>
      <c r="P184" s="36"/>
      <c r="Q184" s="36"/>
      <c r="R184" s="36"/>
      <c r="S184" s="36"/>
      <c r="T184" s="36"/>
      <c r="U184" s="36"/>
      <c r="V184" s="36"/>
      <c r="W184" s="36"/>
      <c r="X184" s="36"/>
      <c r="Y184" s="36"/>
      <c r="Z184" s="36"/>
      <c r="AA184" s="10"/>
      <c r="AB184" s="10"/>
    </row>
    <row r="185" spans="1:28" ht="18" customHeight="1" x14ac:dyDescent="0.3">
      <c r="A185" s="6"/>
      <c r="B185" s="35"/>
      <c r="C185" s="52"/>
      <c r="D185" s="52"/>
      <c r="E185" s="52"/>
      <c r="F185" s="52"/>
      <c r="G185" s="52"/>
      <c r="H185" s="52"/>
      <c r="I185" s="95"/>
      <c r="J185" s="36"/>
      <c r="K185" s="95"/>
      <c r="L185" s="95"/>
      <c r="M185" s="36"/>
      <c r="N185" s="36"/>
      <c r="O185" s="36"/>
      <c r="P185" s="36"/>
      <c r="Q185" s="36"/>
      <c r="R185" s="36"/>
      <c r="S185" s="36"/>
      <c r="T185" s="36"/>
      <c r="U185" s="36"/>
      <c r="V185" s="36"/>
      <c r="W185" s="36"/>
      <c r="X185" s="36"/>
      <c r="Y185" s="36"/>
      <c r="Z185" s="36"/>
      <c r="AA185" s="10"/>
      <c r="AB185" s="10"/>
    </row>
    <row r="186" spans="1:28" ht="18" customHeight="1" x14ac:dyDescent="0.3">
      <c r="A186" s="6"/>
      <c r="B186" s="35"/>
      <c r="C186" s="52"/>
      <c r="D186" s="52"/>
      <c r="E186" s="52"/>
      <c r="F186" s="52"/>
      <c r="G186" s="52"/>
      <c r="H186" s="52"/>
      <c r="I186" s="95"/>
      <c r="J186" s="95"/>
      <c r="K186" s="95"/>
      <c r="L186" s="95"/>
      <c r="M186" s="36"/>
      <c r="N186" s="36"/>
      <c r="O186" s="36"/>
      <c r="P186" s="36"/>
      <c r="Q186" s="36"/>
      <c r="R186" s="36"/>
      <c r="S186" s="36"/>
      <c r="T186" s="36"/>
      <c r="U186" s="36"/>
      <c r="V186" s="36"/>
      <c r="W186" s="36"/>
      <c r="X186" s="36"/>
      <c r="Y186" s="36"/>
      <c r="Z186" s="36"/>
      <c r="AA186" s="10"/>
      <c r="AB186" s="10"/>
    </row>
    <row r="187" spans="1:28" ht="18" customHeight="1" x14ac:dyDescent="0.3">
      <c r="A187" s="6"/>
      <c r="B187" s="35"/>
      <c r="C187" s="52"/>
      <c r="D187" s="52"/>
      <c r="E187" s="52"/>
      <c r="F187" s="52"/>
      <c r="G187" s="52"/>
      <c r="H187" s="52"/>
      <c r="I187" s="35"/>
      <c r="J187" s="95"/>
      <c r="K187" s="95"/>
      <c r="L187" s="95"/>
      <c r="M187" s="36"/>
      <c r="N187" s="36"/>
      <c r="O187" s="36"/>
      <c r="P187" s="36"/>
      <c r="Q187" s="36"/>
      <c r="R187" s="36"/>
      <c r="S187" s="36"/>
      <c r="T187" s="36"/>
      <c r="U187" s="36"/>
      <c r="V187" s="36"/>
      <c r="W187" s="36"/>
      <c r="X187" s="36"/>
      <c r="Y187" s="36"/>
      <c r="Z187" s="36"/>
      <c r="AA187" s="10"/>
      <c r="AB187" s="10"/>
    </row>
    <row r="188" spans="1:28" ht="18" customHeight="1" thickBot="1" x14ac:dyDescent="0.35">
      <c r="A188" s="6"/>
      <c r="B188" s="35"/>
      <c r="C188" s="49" t="s">
        <v>14</v>
      </c>
      <c r="D188" s="50"/>
      <c r="E188" s="51"/>
      <c r="F188" s="51"/>
      <c r="G188" s="50"/>
      <c r="H188" s="51"/>
      <c r="I188" s="35"/>
      <c r="J188" s="95"/>
      <c r="K188" s="95"/>
      <c r="L188" s="95"/>
      <c r="M188" s="36"/>
      <c r="N188" s="36"/>
      <c r="O188" s="36"/>
      <c r="P188" s="36"/>
      <c r="Q188" s="36"/>
      <c r="R188" s="36"/>
      <c r="S188" s="36"/>
      <c r="T188" s="36"/>
      <c r="U188" s="36"/>
      <c r="V188" s="36"/>
      <c r="W188" s="36"/>
      <c r="X188" s="36"/>
      <c r="Y188" s="36"/>
      <c r="Z188" s="36"/>
      <c r="AA188" s="10"/>
      <c r="AB188" s="10"/>
    </row>
    <row r="189" spans="1:28" ht="18" customHeight="1" x14ac:dyDescent="0.3">
      <c r="A189" s="6"/>
      <c r="B189" s="35"/>
      <c r="C189" s="52"/>
      <c r="D189" s="52"/>
      <c r="E189" s="52"/>
      <c r="F189" s="52"/>
      <c r="G189" s="52"/>
      <c r="H189" s="52"/>
      <c r="I189" s="35"/>
      <c r="J189" s="95"/>
      <c r="K189" s="95"/>
      <c r="L189" s="95"/>
      <c r="M189" s="36"/>
      <c r="N189" s="36"/>
      <c r="O189" s="36"/>
      <c r="P189" s="36"/>
      <c r="Q189" s="36"/>
      <c r="R189" s="36"/>
      <c r="S189" s="36"/>
      <c r="T189" s="36"/>
      <c r="U189" s="36"/>
      <c r="V189" s="36"/>
      <c r="W189" s="36"/>
      <c r="X189" s="36"/>
      <c r="Y189" s="36"/>
      <c r="Z189" s="36"/>
      <c r="AA189" s="10"/>
      <c r="AB189" s="10"/>
    </row>
    <row r="190" spans="1:28" ht="18" customHeight="1" x14ac:dyDescent="0.3">
      <c r="A190" s="6"/>
      <c r="B190" s="35"/>
      <c r="C190" s="52"/>
      <c r="D190" s="52"/>
      <c r="E190" s="52"/>
      <c r="F190" s="52"/>
      <c r="G190" s="52"/>
      <c r="H190" s="52"/>
      <c r="I190" s="35"/>
      <c r="J190" s="95"/>
      <c r="K190" s="95"/>
      <c r="L190" s="95"/>
      <c r="M190" s="36"/>
      <c r="N190" s="36"/>
      <c r="O190" s="36"/>
      <c r="P190" s="36"/>
      <c r="Q190" s="36"/>
      <c r="R190" s="36"/>
      <c r="S190" s="36"/>
      <c r="T190" s="36"/>
      <c r="U190" s="36"/>
      <c r="V190" s="36"/>
      <c r="W190" s="36"/>
      <c r="X190" s="36"/>
      <c r="Y190" s="36"/>
      <c r="Z190" s="36"/>
      <c r="AA190" s="10"/>
      <c r="AB190" s="10"/>
    </row>
    <row r="191" spans="1:28" ht="18" customHeight="1" thickBot="1" x14ac:dyDescent="0.35">
      <c r="A191" s="6"/>
      <c r="B191" s="35"/>
      <c r="C191" s="52"/>
      <c r="D191" s="52"/>
      <c r="E191" s="52"/>
      <c r="F191" s="2" t="s">
        <v>86</v>
      </c>
      <c r="G191" s="52"/>
      <c r="H191" s="52"/>
      <c r="I191" s="97" t="s">
        <v>147</v>
      </c>
      <c r="J191" s="296" t="s">
        <v>89</v>
      </c>
      <c r="K191" s="296"/>
      <c r="L191" s="296"/>
      <c r="M191" s="296"/>
      <c r="N191" s="296"/>
      <c r="O191" s="296"/>
      <c r="P191" s="296"/>
      <c r="Q191" s="296"/>
      <c r="R191" s="296"/>
      <c r="S191" s="296"/>
      <c r="T191" s="296"/>
      <c r="U191" s="296"/>
      <c r="V191" s="296"/>
      <c r="W191" s="296"/>
      <c r="X191" s="296"/>
      <c r="Y191" s="296"/>
      <c r="Z191" s="36"/>
      <c r="AA191" s="10"/>
      <c r="AB191" s="10"/>
    </row>
    <row r="192" spans="1:28" ht="18" customHeight="1" thickBot="1" x14ac:dyDescent="0.35">
      <c r="A192" s="6"/>
      <c r="B192" s="35"/>
      <c r="C192" s="52"/>
      <c r="D192" s="52"/>
      <c r="E192" s="52"/>
      <c r="F192" s="209"/>
      <c r="G192" s="52"/>
      <c r="H192" s="52"/>
      <c r="I192" s="35"/>
      <c r="J192" s="202" t="s">
        <v>37</v>
      </c>
      <c r="K192" s="95"/>
      <c r="L192" s="95"/>
      <c r="M192" s="95"/>
      <c r="N192" s="95"/>
      <c r="O192" s="95"/>
      <c r="P192" s="95"/>
      <c r="Q192" s="95"/>
      <c r="R192" s="95"/>
      <c r="S192" s="95"/>
      <c r="T192" s="95"/>
      <c r="U192" s="95"/>
      <c r="V192" s="95"/>
      <c r="W192" s="95"/>
      <c r="X192" s="95"/>
      <c r="Y192" s="95"/>
      <c r="Z192" s="36"/>
      <c r="AA192" s="10"/>
      <c r="AB192" s="10"/>
    </row>
    <row r="193" spans="1:28" ht="18" customHeight="1" x14ac:dyDescent="0.3">
      <c r="A193" s="6"/>
      <c r="B193" s="35"/>
      <c r="C193" s="52"/>
      <c r="D193" s="52"/>
      <c r="E193" s="52"/>
      <c r="F193" s="52"/>
      <c r="G193" s="52"/>
      <c r="H193" s="52"/>
      <c r="I193" s="35"/>
      <c r="J193" s="95"/>
      <c r="K193" s="95"/>
      <c r="L193" s="95"/>
      <c r="M193" s="95"/>
      <c r="N193" s="95"/>
      <c r="O193" s="95"/>
      <c r="P193" s="95"/>
      <c r="Q193" s="95"/>
      <c r="R193" s="95"/>
      <c r="S193" s="95"/>
      <c r="T193" s="95"/>
      <c r="U193" s="95"/>
      <c r="V193" s="95"/>
      <c r="W193" s="95"/>
      <c r="X193" s="95"/>
      <c r="Y193" s="95"/>
      <c r="Z193" s="36"/>
      <c r="AA193" s="10"/>
      <c r="AB193" s="10"/>
    </row>
    <row r="194" spans="1:28" ht="18" customHeight="1" x14ac:dyDescent="0.3">
      <c r="A194" s="6"/>
      <c r="B194" s="35"/>
      <c r="C194" s="52"/>
      <c r="D194" s="53"/>
      <c r="E194" s="53"/>
      <c r="F194" s="249" t="s">
        <v>8</v>
      </c>
      <c r="G194" s="58">
        <v>2023</v>
      </c>
      <c r="H194" s="52"/>
      <c r="I194" s="35"/>
      <c r="J194" s="95"/>
      <c r="K194" s="95"/>
      <c r="L194" s="95"/>
      <c r="M194" s="95"/>
      <c r="N194" s="95"/>
      <c r="O194" s="95"/>
      <c r="P194" s="95"/>
      <c r="Q194" s="95"/>
      <c r="R194" s="95"/>
      <c r="S194" s="95"/>
      <c r="T194" s="95"/>
      <c r="U194" s="95"/>
      <c r="V194" s="95"/>
      <c r="W194" s="95"/>
      <c r="X194" s="95"/>
      <c r="Y194" s="95"/>
      <c r="Z194" s="36"/>
      <c r="AA194" s="10"/>
      <c r="AB194" s="10"/>
    </row>
    <row r="195" spans="1:28" ht="18" customHeight="1" x14ac:dyDescent="0.3">
      <c r="A195" s="6"/>
      <c r="B195" s="35"/>
      <c r="C195" s="52"/>
      <c r="D195" s="4" t="s">
        <v>149</v>
      </c>
      <c r="E195" s="298">
        <v>10000000</v>
      </c>
      <c r="F195" s="299"/>
      <c r="G195" s="226">
        <v>5000000</v>
      </c>
      <c r="H195" s="52"/>
      <c r="I195" s="97" t="s">
        <v>148</v>
      </c>
      <c r="J195" s="296" t="s">
        <v>151</v>
      </c>
      <c r="K195" s="296"/>
      <c r="L195" s="296"/>
      <c r="M195" s="296"/>
      <c r="N195" s="296"/>
      <c r="O195" s="296"/>
      <c r="P195" s="296"/>
      <c r="Q195" s="296"/>
      <c r="R195" s="296"/>
      <c r="S195" s="296"/>
      <c r="T195" s="296"/>
      <c r="U195" s="296"/>
      <c r="V195" s="296"/>
      <c r="W195" s="296"/>
      <c r="X195" s="296"/>
      <c r="Y195" s="296"/>
      <c r="Z195" s="36"/>
      <c r="AA195" s="10"/>
      <c r="AB195" s="10"/>
    </row>
    <row r="196" spans="1:28" ht="18" customHeight="1" x14ac:dyDescent="0.3">
      <c r="A196" s="6"/>
      <c r="B196" s="35"/>
      <c r="C196" s="52"/>
      <c r="D196" s="61"/>
      <c r="E196" s="52"/>
      <c r="F196" s="52"/>
      <c r="G196" s="52"/>
      <c r="H196" s="52"/>
      <c r="I196" s="39"/>
      <c r="J196" s="296"/>
      <c r="K196" s="296"/>
      <c r="L196" s="296"/>
      <c r="M196" s="296"/>
      <c r="N196" s="296"/>
      <c r="O196" s="296"/>
      <c r="P196" s="296"/>
      <c r="Q196" s="296"/>
      <c r="R196" s="296"/>
      <c r="S196" s="296"/>
      <c r="T196" s="296"/>
      <c r="U196" s="296"/>
      <c r="V196" s="296"/>
      <c r="W196" s="296"/>
      <c r="X196" s="296"/>
      <c r="Y196" s="296"/>
      <c r="Z196" s="36"/>
      <c r="AA196" s="10"/>
      <c r="AB196" s="10"/>
    </row>
    <row r="197" spans="1:28" ht="18" customHeight="1" x14ac:dyDescent="0.3">
      <c r="A197" s="6"/>
      <c r="B197" s="35"/>
      <c r="C197" s="52"/>
      <c r="D197" s="61"/>
      <c r="G197" s="52"/>
      <c r="H197" s="52"/>
      <c r="I197" s="39"/>
      <c r="J197" s="296"/>
      <c r="K197" s="296"/>
      <c r="L197" s="296"/>
      <c r="M197" s="296"/>
      <c r="N197" s="296"/>
      <c r="O197" s="296"/>
      <c r="P197" s="296"/>
      <c r="Q197" s="296"/>
      <c r="R197" s="296"/>
      <c r="S197" s="296"/>
      <c r="T197" s="296"/>
      <c r="U197" s="296"/>
      <c r="V197" s="296"/>
      <c r="W197" s="296"/>
      <c r="X197" s="296"/>
      <c r="Y197" s="296"/>
      <c r="Z197" s="36"/>
      <c r="AA197" s="10"/>
      <c r="AB197" s="10"/>
    </row>
    <row r="198" spans="1:28" ht="18" customHeight="1" x14ac:dyDescent="0.3">
      <c r="A198" s="6"/>
      <c r="B198" s="35"/>
      <c r="C198" s="52"/>
      <c r="D198" s="52"/>
      <c r="E198" s="52"/>
      <c r="F198" s="52"/>
      <c r="G198" s="52"/>
      <c r="H198" s="52"/>
      <c r="I198" s="35"/>
      <c r="J198" s="302" t="s">
        <v>150</v>
      </c>
      <c r="K198" s="302"/>
      <c r="L198" s="302"/>
      <c r="M198" s="302"/>
      <c r="N198" s="302"/>
      <c r="O198" s="302"/>
      <c r="P198" s="302"/>
      <c r="Q198" s="302"/>
      <c r="R198" s="302"/>
      <c r="S198" s="302"/>
      <c r="T198" s="302"/>
      <c r="U198" s="302"/>
      <c r="V198" s="302"/>
      <c r="W198" s="302"/>
      <c r="X198" s="302"/>
      <c r="Y198" s="302"/>
      <c r="Z198" s="36"/>
      <c r="AA198" s="10"/>
      <c r="AB198" s="10"/>
    </row>
    <row r="199" spans="1:28" ht="18" customHeight="1" x14ac:dyDescent="0.3">
      <c r="A199" s="6"/>
      <c r="B199" s="35"/>
      <c r="F199" s="53"/>
      <c r="G199" s="52"/>
      <c r="H199" s="52"/>
      <c r="I199" s="35"/>
      <c r="J199" s="302"/>
      <c r="K199" s="302"/>
      <c r="L199" s="302"/>
      <c r="M199" s="302"/>
      <c r="N199" s="302"/>
      <c r="O199" s="302"/>
      <c r="P199" s="302"/>
      <c r="Q199" s="302"/>
      <c r="R199" s="302"/>
      <c r="S199" s="302"/>
      <c r="T199" s="302"/>
      <c r="U199" s="302"/>
      <c r="V199" s="302"/>
      <c r="W199" s="302"/>
      <c r="X199" s="302"/>
      <c r="Y199" s="302"/>
      <c r="Z199" s="36"/>
      <c r="AA199" s="10"/>
      <c r="AB199" s="10"/>
    </row>
    <row r="200" spans="1:28" ht="18" customHeight="1" x14ac:dyDescent="0.3">
      <c r="A200" s="6"/>
      <c r="B200" s="35"/>
      <c r="C200" s="52"/>
      <c r="D200" s="53"/>
      <c r="E200" s="62"/>
      <c r="F200" s="53"/>
      <c r="G200" s="52"/>
      <c r="H200" s="52"/>
      <c r="I200" s="35"/>
      <c r="J200" s="202"/>
      <c r="K200" s="95"/>
      <c r="L200" s="95"/>
      <c r="M200" s="36"/>
      <c r="N200" s="36"/>
      <c r="O200" s="36"/>
      <c r="P200" s="36"/>
      <c r="Q200" s="36"/>
      <c r="R200" s="36"/>
      <c r="S200" s="36"/>
      <c r="T200" s="36"/>
      <c r="U200" s="36"/>
      <c r="V200" s="36"/>
      <c r="W200" s="36"/>
      <c r="X200" s="36"/>
      <c r="Y200" s="36"/>
      <c r="Z200" s="36"/>
      <c r="AA200" s="10"/>
      <c r="AB200" s="10"/>
    </row>
    <row r="201" spans="1:28" ht="18" customHeight="1" x14ac:dyDescent="0.3">
      <c r="A201" s="6"/>
      <c r="B201" s="35"/>
      <c r="C201" s="52"/>
      <c r="D201" s="53"/>
      <c r="E201" s="62"/>
      <c r="F201" s="53"/>
      <c r="G201" s="52"/>
      <c r="H201" s="52"/>
      <c r="I201" s="35"/>
      <c r="J201" s="202"/>
      <c r="K201" s="95"/>
      <c r="L201" s="95"/>
      <c r="M201" s="36"/>
      <c r="N201" s="36"/>
      <c r="O201" s="36"/>
      <c r="P201" s="36"/>
      <c r="Q201" s="36"/>
      <c r="R201" s="36"/>
      <c r="S201" s="36"/>
      <c r="T201" s="36"/>
      <c r="U201" s="36"/>
      <c r="V201" s="36"/>
      <c r="W201" s="36"/>
      <c r="X201" s="36"/>
      <c r="Y201" s="36"/>
      <c r="Z201" s="36"/>
      <c r="AA201" s="10"/>
      <c r="AB201" s="10"/>
    </row>
    <row r="202" spans="1:28" ht="18" customHeight="1" x14ac:dyDescent="0.3">
      <c r="A202" s="6"/>
      <c r="B202" s="35"/>
      <c r="C202" s="52"/>
      <c r="E202" s="62" t="s">
        <v>197</v>
      </c>
      <c r="G202" s="273"/>
      <c r="H202" s="52"/>
      <c r="I202" s="97" t="s">
        <v>196</v>
      </c>
      <c r="J202" s="296" t="s">
        <v>203</v>
      </c>
      <c r="K202" s="296"/>
      <c r="L202" s="296"/>
      <c r="M202" s="296"/>
      <c r="N202" s="296"/>
      <c r="O202" s="296"/>
      <c r="P202" s="296"/>
      <c r="Q202" s="296"/>
      <c r="R202" s="296"/>
      <c r="S202" s="296"/>
      <c r="T202" s="296"/>
      <c r="U202" s="296"/>
      <c r="V202" s="296"/>
      <c r="W202" s="296"/>
      <c r="X202" s="296"/>
      <c r="Y202" s="296"/>
      <c r="Z202" s="36"/>
      <c r="AA202" s="10"/>
      <c r="AB202" s="10"/>
    </row>
    <row r="203" spans="1:28" ht="18" customHeight="1" x14ac:dyDescent="0.3">
      <c r="A203" s="6"/>
      <c r="B203" s="35"/>
      <c r="C203" s="52"/>
      <c r="D203" s="52"/>
      <c r="E203" s="62" t="s">
        <v>201</v>
      </c>
      <c r="G203" s="273"/>
      <c r="H203" s="52"/>
      <c r="I203" s="35"/>
      <c r="J203" s="296"/>
      <c r="K203" s="296"/>
      <c r="L203" s="296"/>
      <c r="M203" s="296"/>
      <c r="N203" s="296"/>
      <c r="O203" s="296"/>
      <c r="P203" s="296"/>
      <c r="Q203" s="296"/>
      <c r="R203" s="296"/>
      <c r="S203" s="296"/>
      <c r="T203" s="296"/>
      <c r="U203" s="296"/>
      <c r="V203" s="296"/>
      <c r="W203" s="296"/>
      <c r="X203" s="296"/>
      <c r="Y203" s="296"/>
      <c r="Z203" s="36"/>
      <c r="AA203" s="10"/>
      <c r="AB203" s="10"/>
    </row>
    <row r="204" spans="1:28" ht="18" customHeight="1" x14ac:dyDescent="0.3">
      <c r="A204" s="6"/>
      <c r="B204" s="35"/>
      <c r="C204" s="52"/>
      <c r="D204" s="52"/>
      <c r="E204" s="62" t="s">
        <v>202</v>
      </c>
      <c r="G204" s="273"/>
      <c r="H204" s="52"/>
      <c r="I204" s="35"/>
      <c r="J204" s="296" t="s">
        <v>198</v>
      </c>
      <c r="K204" s="296"/>
      <c r="L204" s="296"/>
      <c r="M204" s="296"/>
      <c r="N204" s="296"/>
      <c r="O204" s="296"/>
      <c r="P204" s="296"/>
      <c r="Q204" s="296"/>
      <c r="R204" s="296"/>
      <c r="S204" s="296"/>
      <c r="T204" s="296"/>
      <c r="U204" s="296"/>
      <c r="V204" s="296"/>
      <c r="W204" s="296"/>
      <c r="X204" s="296"/>
      <c r="Y204" s="296"/>
      <c r="Z204" s="36"/>
      <c r="AA204" s="10"/>
      <c r="AB204" s="10"/>
    </row>
    <row r="205" spans="1:28" ht="18" customHeight="1" x14ac:dyDescent="0.3">
      <c r="A205" s="6"/>
      <c r="B205" s="35"/>
      <c r="C205" s="52"/>
      <c r="D205" s="52"/>
      <c r="E205" s="52"/>
      <c r="F205" s="52"/>
      <c r="G205" s="52"/>
      <c r="H205" s="52"/>
      <c r="I205" s="35"/>
      <c r="J205" s="204"/>
      <c r="K205" s="204"/>
      <c r="L205" s="204"/>
      <c r="M205" s="204"/>
      <c r="N205" s="204"/>
      <c r="O205" s="204"/>
      <c r="P205" s="204"/>
      <c r="Q205" s="204"/>
      <c r="R205" s="204"/>
      <c r="S205" s="204"/>
      <c r="T205" s="204"/>
      <c r="U205" s="204"/>
      <c r="V205" s="204"/>
      <c r="W205" s="204"/>
      <c r="X205" s="204"/>
      <c r="Y205" s="204"/>
      <c r="Z205" s="36"/>
      <c r="AA205" s="10"/>
      <c r="AB205" s="10"/>
    </row>
    <row r="206" spans="1:28" ht="18" customHeight="1" x14ac:dyDescent="0.3">
      <c r="A206" s="6"/>
      <c r="B206" s="35"/>
      <c r="C206" s="52"/>
      <c r="D206" s="52"/>
      <c r="E206" s="52"/>
      <c r="F206" s="52"/>
      <c r="G206" s="52"/>
      <c r="H206" s="52"/>
      <c r="I206" s="35"/>
      <c r="J206" s="204"/>
      <c r="K206" s="204"/>
      <c r="L206" s="204"/>
      <c r="M206" s="204"/>
      <c r="N206" s="204"/>
      <c r="O206" s="204"/>
      <c r="P206" s="204"/>
      <c r="Q206" s="204"/>
      <c r="R206" s="204"/>
      <c r="S206" s="204"/>
      <c r="T206" s="204"/>
      <c r="U206" s="204"/>
      <c r="V206" s="204"/>
      <c r="W206" s="204"/>
      <c r="X206" s="204"/>
      <c r="Y206" s="204"/>
      <c r="Z206" s="36"/>
      <c r="AA206" s="10"/>
      <c r="AB206" s="10"/>
    </row>
    <row r="207" spans="1:28" ht="18" customHeight="1" thickBot="1" x14ac:dyDescent="0.35">
      <c r="A207" s="6"/>
      <c r="B207" s="35"/>
      <c r="C207" s="52"/>
      <c r="D207" s="52"/>
      <c r="E207" s="52"/>
      <c r="F207" s="52"/>
      <c r="G207" s="52"/>
      <c r="H207" s="52"/>
      <c r="I207" s="35"/>
      <c r="J207" s="204"/>
      <c r="K207" s="204"/>
      <c r="L207" s="204"/>
      <c r="M207" s="204"/>
      <c r="N207" s="204"/>
      <c r="O207" s="204"/>
      <c r="P207" s="204"/>
      <c r="Q207" s="204"/>
      <c r="R207" s="204"/>
      <c r="S207" s="204"/>
      <c r="T207" s="204"/>
      <c r="U207" s="204"/>
      <c r="V207" s="204"/>
      <c r="W207" s="204"/>
      <c r="X207" s="204"/>
      <c r="Y207" s="204"/>
      <c r="Z207" s="36"/>
      <c r="AA207" s="10"/>
      <c r="AB207" s="10"/>
    </row>
    <row r="208" spans="1:28" ht="18" customHeight="1" x14ac:dyDescent="0.3">
      <c r="A208" s="6"/>
      <c r="B208" s="35"/>
      <c r="C208" s="52"/>
      <c r="D208" s="4"/>
      <c r="E208" s="319">
        <v>0</v>
      </c>
      <c r="F208" s="320"/>
      <c r="G208" s="227"/>
      <c r="H208" s="52"/>
      <c r="I208" s="97" t="s">
        <v>152</v>
      </c>
      <c r="J208" s="296" t="s">
        <v>199</v>
      </c>
      <c r="K208" s="296"/>
      <c r="L208" s="296"/>
      <c r="M208" s="296"/>
      <c r="N208" s="296"/>
      <c r="O208" s="296"/>
      <c r="P208" s="296"/>
      <c r="Q208" s="296"/>
      <c r="R208" s="296"/>
      <c r="S208" s="296"/>
      <c r="T208" s="296"/>
      <c r="U208" s="296"/>
      <c r="V208" s="296"/>
      <c r="W208" s="296"/>
      <c r="X208" s="296"/>
      <c r="Y208" s="296"/>
      <c r="Z208" s="36"/>
      <c r="AA208" s="10"/>
      <c r="AB208" s="10"/>
    </row>
    <row r="209" spans="1:28" ht="18" customHeight="1" x14ac:dyDescent="0.3">
      <c r="A209" s="6"/>
      <c r="B209" s="35"/>
      <c r="C209" s="52"/>
      <c r="D209" s="52"/>
      <c r="E209" s="298">
        <v>0</v>
      </c>
      <c r="F209" s="299"/>
      <c r="G209" s="270"/>
      <c r="H209" s="52"/>
      <c r="I209" s="35"/>
      <c r="J209" s="296"/>
      <c r="K209" s="296"/>
      <c r="L209" s="296"/>
      <c r="M209" s="296"/>
      <c r="N209" s="296"/>
      <c r="O209" s="296"/>
      <c r="P209" s="296"/>
      <c r="Q209" s="296"/>
      <c r="R209" s="296"/>
      <c r="S209" s="296"/>
      <c r="T209" s="296"/>
      <c r="U209" s="296"/>
      <c r="V209" s="296"/>
      <c r="W209" s="296"/>
      <c r="X209" s="296"/>
      <c r="Y209" s="296"/>
      <c r="Z209" s="36"/>
      <c r="AA209" s="10"/>
      <c r="AB209" s="10"/>
    </row>
    <row r="210" spans="1:28" ht="18" customHeight="1" thickBot="1" x14ac:dyDescent="0.35">
      <c r="A210" s="6"/>
      <c r="B210" s="35"/>
      <c r="C210" s="52"/>
      <c r="D210" s="52"/>
      <c r="E210" s="300">
        <v>0</v>
      </c>
      <c r="F210" s="301"/>
      <c r="G210" s="271"/>
      <c r="H210" s="52"/>
      <c r="I210" s="35"/>
      <c r="J210" s="296" t="s">
        <v>153</v>
      </c>
      <c r="K210" s="296"/>
      <c r="L210" s="296"/>
      <c r="M210" s="296"/>
      <c r="N210" s="296"/>
      <c r="O210" s="296"/>
      <c r="P210" s="296"/>
      <c r="Q210" s="296"/>
      <c r="R210" s="296"/>
      <c r="S210" s="296"/>
      <c r="T210" s="296"/>
      <c r="U210" s="296"/>
      <c r="V210" s="296"/>
      <c r="W210" s="296"/>
      <c r="X210" s="296"/>
      <c r="Y210" s="296"/>
      <c r="Z210" s="36"/>
      <c r="AA210" s="10"/>
      <c r="AB210" s="10"/>
    </row>
    <row r="211" spans="1:28" ht="18" customHeight="1" x14ac:dyDescent="0.3">
      <c r="A211" s="6"/>
      <c r="B211" s="35"/>
      <c r="C211" s="52"/>
      <c r="D211" s="52"/>
      <c r="E211" s="52"/>
      <c r="F211" s="52"/>
      <c r="G211" s="52"/>
      <c r="H211" s="52"/>
      <c r="I211" s="35"/>
      <c r="J211" s="302" t="s">
        <v>38</v>
      </c>
      <c r="K211" s="302"/>
      <c r="L211" s="302"/>
      <c r="M211" s="302"/>
      <c r="N211" s="302"/>
      <c r="O211" s="302"/>
      <c r="P211" s="302"/>
      <c r="Q211" s="302"/>
      <c r="R211" s="302"/>
      <c r="S211" s="302"/>
      <c r="T211" s="302"/>
      <c r="U211" s="302"/>
      <c r="V211" s="302"/>
      <c r="W211" s="302"/>
      <c r="X211" s="302"/>
      <c r="Y211" s="302"/>
      <c r="Z211" s="36"/>
      <c r="AA211" s="10"/>
      <c r="AB211" s="10"/>
    </row>
    <row r="212" spans="1:28" ht="18" customHeight="1" x14ac:dyDescent="0.3">
      <c r="A212" s="6"/>
      <c r="B212" s="35"/>
      <c r="C212" s="52"/>
      <c r="D212" s="52"/>
      <c r="E212" s="52"/>
      <c r="F212" s="52"/>
      <c r="G212" s="52"/>
      <c r="H212" s="52"/>
      <c r="I212" s="35"/>
      <c r="J212" s="296" t="s">
        <v>200</v>
      </c>
      <c r="K212" s="296"/>
      <c r="L212" s="296"/>
      <c r="M212" s="296"/>
      <c r="N212" s="296"/>
      <c r="O212" s="296"/>
      <c r="P212" s="296"/>
      <c r="Q212" s="296"/>
      <c r="R212" s="296"/>
      <c r="S212" s="296"/>
      <c r="T212" s="296"/>
      <c r="U212" s="296"/>
      <c r="V212" s="296"/>
      <c r="W212" s="296"/>
      <c r="X212" s="296"/>
      <c r="Y212" s="296"/>
      <c r="Z212" s="36"/>
      <c r="AA212" s="10"/>
      <c r="AB212" s="10"/>
    </row>
    <row r="213" spans="1:28" ht="18" customHeight="1" x14ac:dyDescent="0.3">
      <c r="A213" s="6"/>
      <c r="B213" s="35"/>
      <c r="C213" s="52"/>
      <c r="D213" s="52"/>
      <c r="E213" s="52"/>
      <c r="F213" s="52"/>
      <c r="G213" s="52"/>
      <c r="H213" s="52"/>
      <c r="I213" s="35"/>
      <c r="J213" s="204"/>
      <c r="K213" s="204"/>
      <c r="L213" s="204"/>
      <c r="M213" s="204"/>
      <c r="N213" s="204"/>
      <c r="O213" s="204"/>
      <c r="P213" s="204"/>
      <c r="Q213" s="204"/>
      <c r="R213" s="204"/>
      <c r="S213" s="204"/>
      <c r="T213" s="204"/>
      <c r="U213" s="204"/>
      <c r="V213" s="204"/>
      <c r="W213" s="204"/>
      <c r="X213" s="204"/>
      <c r="Y213" s="204"/>
      <c r="Z213" s="36"/>
      <c r="AA213" s="10"/>
      <c r="AB213" s="10"/>
    </row>
    <row r="214" spans="1:28" ht="18" customHeight="1" x14ac:dyDescent="0.3">
      <c r="A214" s="6"/>
      <c r="B214" s="35"/>
      <c r="C214" s="52"/>
      <c r="D214" s="52"/>
      <c r="E214" s="52"/>
      <c r="F214" s="52"/>
      <c r="G214" s="52"/>
      <c r="H214" s="52"/>
      <c r="I214" s="35"/>
      <c r="J214" s="204"/>
      <c r="K214" s="204"/>
      <c r="L214" s="204"/>
      <c r="M214" s="204"/>
      <c r="N214" s="204"/>
      <c r="O214" s="204"/>
      <c r="P214" s="204"/>
      <c r="Q214" s="204"/>
      <c r="R214" s="204"/>
      <c r="S214" s="204"/>
      <c r="T214" s="204"/>
      <c r="U214" s="204"/>
      <c r="V214" s="204"/>
      <c r="W214" s="204"/>
      <c r="X214" s="204"/>
      <c r="Y214" s="204"/>
      <c r="Z214" s="36"/>
      <c r="AA214" s="10"/>
      <c r="AB214" s="10"/>
    </row>
    <row r="215" spans="1:28" ht="18" customHeight="1" x14ac:dyDescent="0.3">
      <c r="A215" s="6"/>
      <c r="B215" s="35"/>
      <c r="C215" s="52"/>
      <c r="D215" s="4" t="s">
        <v>69</v>
      </c>
      <c r="E215" s="298">
        <f>SUM(G215:BD215)</f>
        <v>0</v>
      </c>
      <c r="F215" s="299"/>
      <c r="G215" s="228"/>
      <c r="H215" s="52"/>
      <c r="I215" s="97" t="s">
        <v>185</v>
      </c>
      <c r="J215" s="296" t="s">
        <v>186</v>
      </c>
      <c r="K215" s="296"/>
      <c r="L215" s="296"/>
      <c r="M215" s="296"/>
      <c r="N215" s="296"/>
      <c r="O215" s="296"/>
      <c r="P215" s="296"/>
      <c r="Q215" s="296"/>
      <c r="R215" s="296"/>
      <c r="S215" s="296"/>
      <c r="T215" s="296"/>
      <c r="U215" s="296"/>
      <c r="V215" s="296"/>
      <c r="W215" s="296"/>
      <c r="X215" s="296"/>
      <c r="Y215" s="296"/>
      <c r="Z215" s="36"/>
      <c r="AA215" s="10"/>
      <c r="AB215" s="10"/>
    </row>
    <row r="216" spans="1:28" ht="18" customHeight="1" x14ac:dyDescent="0.3">
      <c r="A216" s="6"/>
      <c r="B216" s="35"/>
      <c r="C216" s="52"/>
      <c r="G216" s="52"/>
      <c r="H216" s="52"/>
      <c r="I216" s="35"/>
      <c r="J216" s="296"/>
      <c r="K216" s="296"/>
      <c r="L216" s="296"/>
      <c r="M216" s="296"/>
      <c r="N216" s="296"/>
      <c r="O216" s="296"/>
      <c r="P216" s="296"/>
      <c r="Q216" s="296"/>
      <c r="R216" s="296"/>
      <c r="S216" s="296"/>
      <c r="T216" s="296"/>
      <c r="U216" s="296"/>
      <c r="V216" s="296"/>
      <c r="W216" s="296"/>
      <c r="X216" s="296"/>
      <c r="Y216" s="296"/>
      <c r="Z216" s="36"/>
      <c r="AA216" s="10"/>
      <c r="AB216" s="10"/>
    </row>
    <row r="217" spans="1:28" ht="18" customHeight="1" x14ac:dyDescent="0.3">
      <c r="A217" s="6"/>
      <c r="B217" s="35"/>
      <c r="C217" s="52"/>
      <c r="D217" s="52"/>
      <c r="E217" s="52"/>
      <c r="F217" s="52"/>
      <c r="G217" s="52"/>
      <c r="H217" s="52"/>
      <c r="I217" s="35"/>
      <c r="J217" s="296" t="s">
        <v>187</v>
      </c>
      <c r="K217" s="296"/>
      <c r="L217" s="296"/>
      <c r="M217" s="296"/>
      <c r="N217" s="296"/>
      <c r="O217" s="296"/>
      <c r="P217" s="296"/>
      <c r="Q217" s="296"/>
      <c r="R217" s="296"/>
      <c r="S217" s="296"/>
      <c r="T217" s="296"/>
      <c r="U217" s="296"/>
      <c r="V217" s="296"/>
      <c r="W217" s="296"/>
      <c r="X217" s="296"/>
      <c r="Y217" s="296"/>
      <c r="Z217" s="36"/>
      <c r="AA217" s="10"/>
      <c r="AB217" s="10"/>
    </row>
    <row r="218" spans="1:28" ht="18" customHeight="1" x14ac:dyDescent="0.3">
      <c r="A218" s="6"/>
      <c r="B218" s="35"/>
      <c r="C218" s="52"/>
      <c r="D218" s="52"/>
      <c r="E218" s="52"/>
      <c r="F218" s="52"/>
      <c r="G218" s="52"/>
      <c r="H218" s="52"/>
      <c r="I218" s="35"/>
      <c r="J218" s="302" t="s">
        <v>38</v>
      </c>
      <c r="K218" s="302"/>
      <c r="L218" s="302"/>
      <c r="M218" s="302"/>
      <c r="N218" s="302"/>
      <c r="O218" s="302"/>
      <c r="P218" s="302"/>
      <c r="Q218" s="302"/>
      <c r="R218" s="302"/>
      <c r="S218" s="302"/>
      <c r="T218" s="302"/>
      <c r="U218" s="302"/>
      <c r="V218" s="302"/>
      <c r="W218" s="302"/>
      <c r="X218" s="302"/>
      <c r="Y218" s="302"/>
      <c r="Z218" s="36"/>
      <c r="AA218" s="10"/>
      <c r="AB218" s="10"/>
    </row>
    <row r="219" spans="1:28" ht="18" customHeight="1" x14ac:dyDescent="0.3">
      <c r="A219" s="6"/>
      <c r="B219" s="35"/>
      <c r="C219" s="52"/>
      <c r="D219" s="52"/>
      <c r="E219" s="52"/>
      <c r="F219" s="52"/>
      <c r="G219" s="52"/>
      <c r="H219" s="52"/>
      <c r="I219" s="35"/>
      <c r="J219" s="204"/>
      <c r="K219" s="204"/>
      <c r="L219" s="204"/>
      <c r="M219" s="204"/>
      <c r="N219" s="204"/>
      <c r="O219" s="204"/>
      <c r="P219" s="204"/>
      <c r="Q219" s="204"/>
      <c r="R219" s="204"/>
      <c r="S219" s="204"/>
      <c r="T219" s="204"/>
      <c r="U219" s="204"/>
      <c r="V219" s="204"/>
      <c r="W219" s="204"/>
      <c r="X219" s="204"/>
      <c r="Y219" s="204"/>
      <c r="Z219" s="36"/>
      <c r="AA219" s="10"/>
      <c r="AB219" s="10"/>
    </row>
    <row r="220" spans="1:28" ht="18" customHeight="1" x14ac:dyDescent="0.3">
      <c r="A220" s="6"/>
      <c r="B220" s="35"/>
      <c r="C220" s="52"/>
      <c r="D220" s="52"/>
      <c r="E220" s="52"/>
      <c r="F220" s="52"/>
      <c r="G220" s="52"/>
      <c r="H220" s="52"/>
      <c r="I220" s="35"/>
      <c r="J220" s="204"/>
      <c r="K220" s="204"/>
      <c r="L220" s="204"/>
      <c r="M220" s="204"/>
      <c r="N220" s="204"/>
      <c r="O220" s="204"/>
      <c r="P220" s="204"/>
      <c r="Q220" s="204"/>
      <c r="R220" s="204"/>
      <c r="S220" s="204"/>
      <c r="T220" s="204"/>
      <c r="U220" s="204"/>
      <c r="V220" s="204"/>
      <c r="W220" s="204"/>
      <c r="X220" s="204"/>
      <c r="Y220" s="204"/>
      <c r="Z220" s="36"/>
      <c r="AA220" s="10"/>
      <c r="AB220" s="10"/>
    </row>
    <row r="221" spans="1:28" ht="18" customHeight="1" thickBot="1" x14ac:dyDescent="0.35">
      <c r="A221" s="6"/>
      <c r="B221" s="35"/>
      <c r="C221" s="52"/>
      <c r="D221" s="4" t="s">
        <v>70</v>
      </c>
      <c r="E221" s="300">
        <f>SUM(G221:BD221)</f>
        <v>0</v>
      </c>
      <c r="F221" s="301"/>
      <c r="G221" s="229"/>
      <c r="H221" s="52"/>
      <c r="I221" s="97" t="s">
        <v>190</v>
      </c>
      <c r="J221" s="296" t="s">
        <v>188</v>
      </c>
      <c r="K221" s="296"/>
      <c r="L221" s="296"/>
      <c r="M221" s="296"/>
      <c r="N221" s="296"/>
      <c r="O221" s="296"/>
      <c r="P221" s="296"/>
      <c r="Q221" s="296"/>
      <c r="R221" s="296"/>
      <c r="S221" s="296"/>
      <c r="T221" s="296"/>
      <c r="U221" s="296"/>
      <c r="V221" s="296"/>
      <c r="W221" s="296"/>
      <c r="X221" s="296"/>
      <c r="Y221" s="296"/>
      <c r="Z221" s="36"/>
      <c r="AA221" s="10"/>
      <c r="AB221" s="10"/>
    </row>
    <row r="222" spans="1:28" ht="18" customHeight="1" x14ac:dyDescent="0.3">
      <c r="A222" s="6"/>
      <c r="B222" s="35"/>
      <c r="C222" s="52"/>
      <c r="D222" s="52"/>
      <c r="E222" s="52"/>
      <c r="F222" s="52"/>
      <c r="G222" s="52"/>
      <c r="H222" s="52"/>
      <c r="I222" s="35"/>
      <c r="J222" s="296"/>
      <c r="K222" s="296"/>
      <c r="L222" s="296"/>
      <c r="M222" s="296"/>
      <c r="N222" s="296"/>
      <c r="O222" s="296"/>
      <c r="P222" s="296"/>
      <c r="Q222" s="296"/>
      <c r="R222" s="296"/>
      <c r="S222" s="296"/>
      <c r="T222" s="296"/>
      <c r="U222" s="296"/>
      <c r="V222" s="296"/>
      <c r="W222" s="296"/>
      <c r="X222" s="296"/>
      <c r="Y222" s="296"/>
      <c r="Z222" s="36"/>
      <c r="AA222" s="10"/>
      <c r="AB222" s="10"/>
    </row>
    <row r="223" spans="1:28" ht="18" customHeight="1" x14ac:dyDescent="0.3">
      <c r="A223" s="6"/>
      <c r="B223" s="35"/>
      <c r="C223" s="52"/>
      <c r="D223" s="52"/>
      <c r="E223" s="52"/>
      <c r="F223" s="52"/>
      <c r="G223" s="52"/>
      <c r="H223" s="52"/>
      <c r="I223" s="35"/>
      <c r="J223" s="296" t="s">
        <v>189</v>
      </c>
      <c r="K223" s="296"/>
      <c r="L223" s="296"/>
      <c r="M223" s="296"/>
      <c r="N223" s="296"/>
      <c r="O223" s="296"/>
      <c r="P223" s="296"/>
      <c r="Q223" s="296"/>
      <c r="R223" s="296"/>
      <c r="S223" s="296"/>
      <c r="T223" s="296"/>
      <c r="U223" s="296"/>
      <c r="V223" s="296"/>
      <c r="W223" s="296"/>
      <c r="X223" s="296"/>
      <c r="Y223" s="296"/>
      <c r="Z223" s="36"/>
      <c r="AA223" s="10"/>
      <c r="AB223" s="10"/>
    </row>
    <row r="224" spans="1:28" ht="18" customHeight="1" x14ac:dyDescent="0.3">
      <c r="A224" s="6"/>
      <c r="B224" s="35"/>
      <c r="C224" s="52"/>
      <c r="D224" s="52"/>
      <c r="E224" s="52"/>
      <c r="F224" s="52"/>
      <c r="G224" s="52"/>
      <c r="H224" s="52"/>
      <c r="I224" s="35"/>
      <c r="J224" s="302" t="s">
        <v>38</v>
      </c>
      <c r="K224" s="302"/>
      <c r="L224" s="302"/>
      <c r="M224" s="302"/>
      <c r="N224" s="302"/>
      <c r="O224" s="302"/>
      <c r="P224" s="302"/>
      <c r="Q224" s="302"/>
      <c r="R224" s="302"/>
      <c r="S224" s="302"/>
      <c r="T224" s="302"/>
      <c r="U224" s="302"/>
      <c r="V224" s="302"/>
      <c r="W224" s="302"/>
      <c r="X224" s="302"/>
      <c r="Y224" s="302"/>
      <c r="Z224" s="36"/>
      <c r="AA224" s="10"/>
      <c r="AB224" s="10"/>
    </row>
    <row r="225" spans="1:28" ht="18" customHeight="1" x14ac:dyDescent="0.3">
      <c r="A225" s="6"/>
      <c r="B225" s="35"/>
      <c r="C225" s="52"/>
      <c r="D225" s="52"/>
      <c r="H225" s="52"/>
      <c r="I225" s="35"/>
      <c r="J225" s="199"/>
      <c r="K225" s="199"/>
      <c r="L225" s="199"/>
      <c r="M225" s="199"/>
      <c r="N225" s="199"/>
      <c r="O225" s="199"/>
      <c r="P225" s="199"/>
      <c r="Q225" s="199"/>
      <c r="R225" s="199"/>
      <c r="S225" s="199"/>
      <c r="T225" s="199"/>
      <c r="U225" s="199"/>
      <c r="V225" s="243"/>
      <c r="W225" s="199"/>
      <c r="X225" s="199"/>
      <c r="Y225" s="199"/>
      <c r="Z225" s="36"/>
      <c r="AA225" s="10"/>
      <c r="AB225" s="10"/>
    </row>
    <row r="226" spans="1:28" ht="18" customHeight="1" thickBot="1" x14ac:dyDescent="0.35">
      <c r="A226" s="6"/>
      <c r="B226" s="35"/>
      <c r="C226" s="52"/>
      <c r="D226" s="52"/>
      <c r="E226" s="53"/>
      <c r="F226" s="53"/>
      <c r="G226" s="58">
        <f>+'Input Sheet'!$G$13</f>
        <v>2024</v>
      </c>
      <c r="H226" s="52"/>
      <c r="I226" s="35"/>
      <c r="J226" s="199"/>
      <c r="K226" s="199"/>
      <c r="L226" s="199"/>
      <c r="M226" s="199"/>
      <c r="N226" s="199"/>
      <c r="O226" s="199"/>
      <c r="P226" s="199"/>
      <c r="Q226" s="199"/>
      <c r="R226" s="199"/>
      <c r="S226" s="199"/>
      <c r="T226" s="199"/>
      <c r="U226" s="199"/>
      <c r="V226" s="243"/>
      <c r="W226" s="199"/>
      <c r="X226" s="199"/>
      <c r="Y226" s="199"/>
      <c r="Z226" s="36"/>
      <c r="AA226" s="10"/>
      <c r="AB226" s="10"/>
    </row>
    <row r="227" spans="1:28" ht="18" customHeight="1" thickBot="1" x14ac:dyDescent="0.35">
      <c r="A227" s="6"/>
      <c r="B227" s="35"/>
      <c r="C227" s="52"/>
      <c r="D227" s="52"/>
      <c r="F227" s="4" t="s">
        <v>72</v>
      </c>
      <c r="G227" s="230"/>
      <c r="H227" s="52"/>
      <c r="I227" s="97" t="s">
        <v>183</v>
      </c>
      <c r="J227" s="296" t="s">
        <v>191</v>
      </c>
      <c r="K227" s="296"/>
      <c r="L227" s="296"/>
      <c r="M227" s="296"/>
      <c r="N227" s="296"/>
      <c r="O227" s="296"/>
      <c r="P227" s="296"/>
      <c r="Q227" s="296"/>
      <c r="R227" s="296"/>
      <c r="S227" s="296"/>
      <c r="T227" s="296"/>
      <c r="U227" s="296"/>
      <c r="V227" s="296"/>
      <c r="W227" s="296"/>
      <c r="X227" s="296"/>
      <c r="Y227" s="296"/>
      <c r="Z227" s="36"/>
      <c r="AA227" s="10"/>
      <c r="AB227" s="10"/>
    </row>
    <row r="228" spans="1:28" ht="18" customHeight="1" x14ac:dyDescent="0.3">
      <c r="A228" s="6"/>
      <c r="B228" s="35"/>
      <c r="C228" s="52"/>
      <c r="D228" s="52"/>
      <c r="G228" s="52"/>
      <c r="H228" s="52"/>
      <c r="I228" s="35"/>
      <c r="J228" s="296"/>
      <c r="K228" s="296"/>
      <c r="L228" s="296"/>
      <c r="M228" s="296"/>
      <c r="N228" s="296"/>
      <c r="O228" s="296"/>
      <c r="P228" s="296"/>
      <c r="Q228" s="296"/>
      <c r="R228" s="296"/>
      <c r="S228" s="296"/>
      <c r="T228" s="296"/>
      <c r="U228" s="296"/>
      <c r="V228" s="296"/>
      <c r="W228" s="296"/>
      <c r="X228" s="296"/>
      <c r="Y228" s="296"/>
      <c r="Z228" s="36"/>
      <c r="AA228" s="10"/>
      <c r="AB228" s="10"/>
    </row>
    <row r="229" spans="1:28" ht="18" customHeight="1" x14ac:dyDescent="0.3">
      <c r="A229" s="6"/>
      <c r="B229" s="35"/>
      <c r="C229" s="52"/>
      <c r="D229" s="52"/>
      <c r="G229" s="52"/>
      <c r="H229" s="52"/>
      <c r="I229" s="35"/>
      <c r="J229" s="296"/>
      <c r="K229" s="296"/>
      <c r="L229" s="296"/>
      <c r="M229" s="296"/>
      <c r="N229" s="296"/>
      <c r="O229" s="296"/>
      <c r="P229" s="296"/>
      <c r="Q229" s="296"/>
      <c r="R229" s="296"/>
      <c r="S229" s="296"/>
      <c r="T229" s="296"/>
      <c r="U229" s="296"/>
      <c r="V229" s="296"/>
      <c r="W229" s="296"/>
      <c r="X229" s="296"/>
      <c r="Y229" s="296"/>
      <c r="Z229" s="36"/>
      <c r="AA229" s="10"/>
      <c r="AB229" s="10"/>
    </row>
    <row r="230" spans="1:28" ht="18" customHeight="1" x14ac:dyDescent="0.3">
      <c r="A230" s="6"/>
      <c r="B230" s="35"/>
      <c r="C230" s="52"/>
      <c r="D230" s="52"/>
      <c r="G230" s="52"/>
      <c r="H230" s="52"/>
      <c r="I230" s="35"/>
      <c r="J230" s="296"/>
      <c r="K230" s="296"/>
      <c r="L230" s="296"/>
      <c r="M230" s="296"/>
      <c r="N230" s="296"/>
      <c r="O230" s="296"/>
      <c r="P230" s="296"/>
      <c r="Q230" s="296"/>
      <c r="R230" s="296"/>
      <c r="S230" s="296"/>
      <c r="T230" s="296"/>
      <c r="U230" s="296"/>
      <c r="V230" s="296"/>
      <c r="W230" s="296"/>
      <c r="X230" s="296"/>
      <c r="Y230" s="296"/>
      <c r="Z230" s="36"/>
      <c r="AA230" s="10"/>
      <c r="AB230" s="10"/>
    </row>
    <row r="231" spans="1:28" ht="18" customHeight="1" x14ac:dyDescent="0.3">
      <c r="A231" s="6"/>
      <c r="B231" s="35"/>
      <c r="C231" s="52"/>
      <c r="D231" s="52"/>
      <c r="E231" s="52"/>
      <c r="F231" s="52"/>
      <c r="G231" s="52"/>
      <c r="H231" s="52"/>
      <c r="I231" s="35"/>
      <c r="J231" s="296" t="s">
        <v>154</v>
      </c>
      <c r="K231" s="296"/>
      <c r="L231" s="296"/>
      <c r="M231" s="296"/>
      <c r="N231" s="296"/>
      <c r="O231" s="296"/>
      <c r="P231" s="296"/>
      <c r="Q231" s="296"/>
      <c r="R231" s="296"/>
      <c r="S231" s="296"/>
      <c r="T231" s="296"/>
      <c r="U231" s="296"/>
      <c r="V231" s="296"/>
      <c r="W231" s="296"/>
      <c r="X231" s="296"/>
      <c r="Y231" s="296"/>
      <c r="Z231" s="36"/>
      <c r="AA231" s="10"/>
      <c r="AB231" s="10"/>
    </row>
    <row r="232" spans="1:28" ht="18" customHeight="1" x14ac:dyDescent="0.3">
      <c r="A232" s="6"/>
      <c r="B232" s="35"/>
      <c r="C232" s="52"/>
      <c r="D232" s="52"/>
      <c r="E232" s="52"/>
      <c r="F232" s="52"/>
      <c r="G232" s="52"/>
      <c r="H232" s="52"/>
      <c r="I232" s="35"/>
      <c r="J232" s="296"/>
      <c r="K232" s="296"/>
      <c r="L232" s="296"/>
      <c r="M232" s="296"/>
      <c r="N232" s="296"/>
      <c r="O232" s="296"/>
      <c r="P232" s="296"/>
      <c r="Q232" s="296"/>
      <c r="R232" s="296"/>
      <c r="S232" s="296"/>
      <c r="T232" s="296"/>
      <c r="U232" s="296"/>
      <c r="V232" s="296"/>
      <c r="W232" s="296"/>
      <c r="X232" s="296"/>
      <c r="Y232" s="296"/>
      <c r="Z232" s="36"/>
      <c r="AA232" s="10"/>
      <c r="AB232" s="10"/>
    </row>
    <row r="233" spans="1:28" ht="18" customHeight="1" x14ac:dyDescent="0.3">
      <c r="A233" s="6"/>
      <c r="B233" s="35"/>
      <c r="C233" s="52"/>
      <c r="D233" s="52"/>
      <c r="E233" s="52"/>
      <c r="F233" s="52"/>
      <c r="G233" s="52"/>
      <c r="H233" s="52"/>
      <c r="I233" s="35"/>
      <c r="J233" s="302" t="s">
        <v>38</v>
      </c>
      <c r="K233" s="302"/>
      <c r="L233" s="302"/>
      <c r="M233" s="302"/>
      <c r="N233" s="302"/>
      <c r="O233" s="302"/>
      <c r="P233" s="302"/>
      <c r="Q233" s="302"/>
      <c r="R233" s="302"/>
      <c r="S233" s="302"/>
      <c r="T233" s="302"/>
      <c r="U233" s="302"/>
      <c r="V233" s="302"/>
      <c r="W233" s="302"/>
      <c r="X233" s="302"/>
      <c r="Y233" s="302"/>
      <c r="Z233" s="36"/>
      <c r="AA233" s="10"/>
      <c r="AB233" s="10"/>
    </row>
    <row r="234" spans="1:28" ht="18" customHeight="1" x14ac:dyDescent="0.3">
      <c r="A234" s="6"/>
      <c r="B234" s="35"/>
      <c r="C234" s="52"/>
      <c r="D234" s="52"/>
      <c r="G234" s="52"/>
      <c r="H234" s="52"/>
      <c r="I234" s="35"/>
      <c r="J234" s="199"/>
      <c r="K234" s="199"/>
      <c r="L234" s="199"/>
      <c r="M234" s="199"/>
      <c r="N234" s="199"/>
      <c r="O234" s="199"/>
      <c r="P234" s="199"/>
      <c r="Q234" s="199"/>
      <c r="R234" s="199"/>
      <c r="S234" s="199"/>
      <c r="T234" s="199"/>
      <c r="U234" s="199"/>
      <c r="V234" s="243"/>
      <c r="W234" s="199"/>
      <c r="X234" s="199"/>
      <c r="Y234" s="199"/>
      <c r="Z234" s="36"/>
      <c r="AA234" s="10"/>
      <c r="AB234" s="10"/>
    </row>
    <row r="235" spans="1:28" ht="18" customHeight="1" thickBot="1" x14ac:dyDescent="0.35">
      <c r="A235" s="6"/>
      <c r="B235" s="35"/>
      <c r="C235" s="52"/>
      <c r="D235" s="52"/>
      <c r="E235" s="52"/>
      <c r="F235" s="52"/>
      <c r="G235" s="52"/>
      <c r="H235" s="52"/>
      <c r="I235" s="35"/>
      <c r="J235" s="199"/>
      <c r="K235" s="199"/>
      <c r="L235" s="199"/>
      <c r="M235" s="199"/>
      <c r="N235" s="199"/>
      <c r="O235" s="199"/>
      <c r="P235" s="199"/>
      <c r="Q235" s="199"/>
      <c r="R235" s="199"/>
      <c r="S235" s="199"/>
      <c r="T235" s="199"/>
      <c r="U235" s="199"/>
      <c r="V235" s="243"/>
      <c r="W235" s="199"/>
      <c r="X235" s="199"/>
      <c r="Y235" s="199"/>
      <c r="Z235" s="36"/>
      <c r="AA235" s="10"/>
      <c r="AB235" s="10"/>
    </row>
    <row r="236" spans="1:28" ht="18" customHeight="1" thickBot="1" x14ac:dyDescent="0.35">
      <c r="A236" s="6"/>
      <c r="B236" s="35"/>
      <c r="C236" s="52"/>
      <c r="D236" s="52"/>
      <c r="E236" s="52"/>
      <c r="F236" s="250" t="s">
        <v>63</v>
      </c>
      <c r="G236" s="230"/>
      <c r="H236" s="52"/>
      <c r="I236" s="97" t="s">
        <v>184</v>
      </c>
      <c r="J236" s="296" t="s">
        <v>192</v>
      </c>
      <c r="K236" s="296"/>
      <c r="L236" s="296"/>
      <c r="M236" s="296"/>
      <c r="N236" s="296"/>
      <c r="O236" s="296"/>
      <c r="P236" s="296"/>
      <c r="Q236" s="296"/>
      <c r="R236" s="296"/>
      <c r="S236" s="296"/>
      <c r="T236" s="296"/>
      <c r="U236" s="296"/>
      <c r="V236" s="296"/>
      <c r="W236" s="296"/>
      <c r="X236" s="296"/>
      <c r="Y236" s="296"/>
      <c r="Z236" s="36"/>
      <c r="AA236" s="10"/>
      <c r="AB236" s="10"/>
    </row>
    <row r="237" spans="1:28" ht="18" customHeight="1" x14ac:dyDescent="0.3">
      <c r="A237" s="6"/>
      <c r="B237" s="35"/>
      <c r="C237" s="52"/>
      <c r="D237" s="52"/>
      <c r="E237" s="52"/>
      <c r="F237" s="52"/>
      <c r="G237" s="52"/>
      <c r="H237" s="52"/>
      <c r="I237" s="35"/>
      <c r="J237" s="296"/>
      <c r="K237" s="296"/>
      <c r="L237" s="296"/>
      <c r="M237" s="296"/>
      <c r="N237" s="296"/>
      <c r="O237" s="296"/>
      <c r="P237" s="296"/>
      <c r="Q237" s="296"/>
      <c r="R237" s="296"/>
      <c r="S237" s="296"/>
      <c r="T237" s="296"/>
      <c r="U237" s="296"/>
      <c r="V237" s="296"/>
      <c r="W237" s="296"/>
      <c r="X237" s="296"/>
      <c r="Y237" s="296"/>
      <c r="Z237" s="36"/>
      <c r="AA237" s="10"/>
      <c r="AB237" s="10"/>
    </row>
    <row r="238" spans="1:28" ht="18" customHeight="1" x14ac:dyDescent="0.3">
      <c r="A238" s="6"/>
      <c r="B238" s="35"/>
      <c r="C238" s="52"/>
      <c r="D238" s="52"/>
      <c r="E238" s="52"/>
      <c r="F238" s="52"/>
      <c r="G238" s="52"/>
      <c r="H238" s="52"/>
      <c r="I238" s="35"/>
      <c r="J238" s="302" t="s">
        <v>38</v>
      </c>
      <c r="K238" s="302"/>
      <c r="L238" s="302"/>
      <c r="M238" s="302"/>
      <c r="N238" s="302"/>
      <c r="O238" s="302"/>
      <c r="P238" s="302"/>
      <c r="Q238" s="302"/>
      <c r="R238" s="302"/>
      <c r="S238" s="302"/>
      <c r="T238" s="302"/>
      <c r="U238" s="302"/>
      <c r="V238" s="302"/>
      <c r="W238" s="302"/>
      <c r="X238" s="302"/>
      <c r="Y238" s="302"/>
      <c r="Z238" s="36"/>
      <c r="AA238" s="10"/>
      <c r="AB238" s="10"/>
    </row>
    <row r="239" spans="1:28" ht="18" customHeight="1" x14ac:dyDescent="0.3">
      <c r="A239" s="6"/>
      <c r="B239" s="35"/>
      <c r="C239" s="52"/>
      <c r="D239" s="52"/>
      <c r="G239" s="52"/>
      <c r="H239" s="52"/>
      <c r="I239" s="35"/>
      <c r="J239" s="199"/>
      <c r="K239" s="199"/>
      <c r="L239" s="199"/>
      <c r="M239" s="199"/>
      <c r="N239" s="199"/>
      <c r="O239" s="199"/>
      <c r="P239" s="199"/>
      <c r="Q239" s="199"/>
      <c r="R239" s="199"/>
      <c r="S239" s="199"/>
      <c r="T239" s="199"/>
      <c r="U239" s="199"/>
      <c r="V239" s="243"/>
      <c r="W239" s="199"/>
      <c r="X239" s="199"/>
      <c r="Y239" s="199"/>
      <c r="Z239" s="36"/>
      <c r="AA239" s="10"/>
      <c r="AB239" s="10"/>
    </row>
    <row r="240" spans="1:28" ht="18" customHeight="1" thickBot="1" x14ac:dyDescent="0.35">
      <c r="A240" s="6"/>
      <c r="B240" s="35"/>
      <c r="C240" s="52"/>
      <c r="D240" s="52"/>
      <c r="F240" s="52"/>
      <c r="G240" s="52"/>
      <c r="H240" s="52"/>
      <c r="I240" s="35"/>
      <c r="J240" s="199"/>
      <c r="K240" s="199"/>
      <c r="L240" s="199"/>
      <c r="M240" s="199"/>
      <c r="N240" s="199"/>
      <c r="O240" s="199"/>
      <c r="P240" s="199"/>
      <c r="Q240" s="199"/>
      <c r="R240" s="199"/>
      <c r="S240" s="199"/>
      <c r="T240" s="199"/>
      <c r="U240" s="199"/>
      <c r="V240" s="243"/>
      <c r="W240" s="199"/>
      <c r="X240" s="199"/>
      <c r="Y240" s="199"/>
      <c r="Z240" s="36"/>
      <c r="AA240" s="10"/>
      <c r="AB240" s="10"/>
    </row>
    <row r="241" spans="1:28" ht="18" customHeight="1" thickBot="1" x14ac:dyDescent="0.35">
      <c r="A241" s="6"/>
      <c r="B241" s="35"/>
      <c r="C241" s="52"/>
      <c r="D241" s="52"/>
      <c r="F241" s="250" t="s">
        <v>68</v>
      </c>
      <c r="G241" s="230"/>
      <c r="H241" s="52"/>
      <c r="I241" s="97" t="s">
        <v>194</v>
      </c>
      <c r="J241" s="296" t="s">
        <v>193</v>
      </c>
      <c r="K241" s="296"/>
      <c r="L241" s="296"/>
      <c r="M241" s="296"/>
      <c r="N241" s="296"/>
      <c r="O241" s="296"/>
      <c r="P241" s="296"/>
      <c r="Q241" s="296"/>
      <c r="R241" s="296"/>
      <c r="S241" s="296"/>
      <c r="T241" s="296"/>
      <c r="U241" s="296"/>
      <c r="V241" s="296"/>
      <c r="W241" s="296"/>
      <c r="X241" s="296"/>
      <c r="Y241" s="296"/>
      <c r="Z241" s="36"/>
      <c r="AA241" s="10"/>
      <c r="AB241" s="10"/>
    </row>
    <row r="242" spans="1:28" ht="18.600000000000001" customHeight="1" x14ac:dyDescent="0.3">
      <c r="A242" s="6"/>
      <c r="B242" s="35"/>
      <c r="C242" s="52"/>
      <c r="D242" s="52"/>
      <c r="F242" s="52"/>
      <c r="G242" s="52"/>
      <c r="H242" s="52"/>
      <c r="I242" s="35"/>
      <c r="J242" s="296"/>
      <c r="K242" s="296"/>
      <c r="L242" s="296"/>
      <c r="M242" s="296"/>
      <c r="N242" s="296"/>
      <c r="O242" s="296"/>
      <c r="P242" s="296"/>
      <c r="Q242" s="296"/>
      <c r="R242" s="296"/>
      <c r="S242" s="296"/>
      <c r="T242" s="296"/>
      <c r="U242" s="296"/>
      <c r="V242" s="296"/>
      <c r="W242" s="296"/>
      <c r="X242" s="296"/>
      <c r="Y242" s="296"/>
      <c r="Z242" s="36"/>
      <c r="AA242" s="10"/>
      <c r="AB242" s="10"/>
    </row>
    <row r="243" spans="1:28" ht="18" customHeight="1" x14ac:dyDescent="0.3">
      <c r="A243" s="6"/>
      <c r="B243" s="35"/>
      <c r="C243" s="52"/>
      <c r="D243" s="52"/>
      <c r="E243" s="52"/>
      <c r="F243" s="52"/>
      <c r="G243" s="52"/>
      <c r="H243" s="52"/>
      <c r="I243" s="35"/>
      <c r="J243" s="296" t="s">
        <v>71</v>
      </c>
      <c r="K243" s="296"/>
      <c r="L243" s="296"/>
      <c r="M243" s="296"/>
      <c r="N243" s="296"/>
      <c r="O243" s="296"/>
      <c r="P243" s="296"/>
      <c r="Q243" s="296"/>
      <c r="R243" s="296"/>
      <c r="S243" s="296"/>
      <c r="T243" s="296"/>
      <c r="U243" s="296"/>
      <c r="V243" s="296"/>
      <c r="W243" s="296"/>
      <c r="X243" s="296"/>
      <c r="Y243" s="296"/>
      <c r="Z243" s="36"/>
      <c r="AA243" s="10"/>
      <c r="AB243" s="10"/>
    </row>
    <row r="244" spans="1:28" ht="18" customHeight="1" x14ac:dyDescent="0.3">
      <c r="A244" s="6"/>
      <c r="B244" s="35"/>
      <c r="C244" s="52"/>
      <c r="D244" s="52"/>
      <c r="E244" s="52"/>
      <c r="F244" s="52"/>
      <c r="G244" s="52"/>
      <c r="H244" s="52"/>
      <c r="I244" s="35"/>
      <c r="J244" s="296"/>
      <c r="K244" s="296"/>
      <c r="L244" s="296"/>
      <c r="M244" s="296"/>
      <c r="N244" s="296"/>
      <c r="O244" s="296"/>
      <c r="P244" s="296"/>
      <c r="Q244" s="296"/>
      <c r="R244" s="296"/>
      <c r="S244" s="296"/>
      <c r="T244" s="296"/>
      <c r="U244" s="296"/>
      <c r="V244" s="296"/>
      <c r="W244" s="296"/>
      <c r="X244" s="296"/>
      <c r="Y244" s="296"/>
      <c r="Z244" s="36"/>
      <c r="AA244" s="10"/>
      <c r="AB244" s="10"/>
    </row>
    <row r="245" spans="1:28" ht="18" customHeight="1" x14ac:dyDescent="0.3">
      <c r="A245" s="6"/>
      <c r="B245" s="35"/>
      <c r="C245" s="52"/>
      <c r="D245" s="52"/>
      <c r="E245" s="52"/>
      <c r="F245" s="52"/>
      <c r="G245" s="52"/>
      <c r="H245" s="52"/>
      <c r="I245" s="35"/>
      <c r="J245" s="296"/>
      <c r="K245" s="296"/>
      <c r="L245" s="296"/>
      <c r="M245" s="296"/>
      <c r="N245" s="296"/>
      <c r="O245" s="296"/>
      <c r="P245" s="296"/>
      <c r="Q245" s="296"/>
      <c r="R245" s="296"/>
      <c r="S245" s="296"/>
      <c r="T245" s="296"/>
      <c r="U245" s="296"/>
      <c r="V245" s="296"/>
      <c r="W245" s="296"/>
      <c r="X245" s="296"/>
      <c r="Y245" s="296"/>
      <c r="Z245" s="36"/>
      <c r="AA245" s="10"/>
      <c r="AB245" s="10"/>
    </row>
    <row r="246" spans="1:28" ht="18" customHeight="1" x14ac:dyDescent="0.3">
      <c r="A246" s="6"/>
      <c r="B246" s="35"/>
      <c r="C246" s="52"/>
      <c r="D246" s="52"/>
      <c r="E246" s="52"/>
      <c r="F246" s="52"/>
      <c r="G246" s="52"/>
      <c r="H246" s="52"/>
      <c r="I246" s="35"/>
      <c r="J246" s="309" t="s">
        <v>101</v>
      </c>
      <c r="K246" s="309"/>
      <c r="L246" s="309"/>
      <c r="M246" s="309"/>
      <c r="N246" s="309"/>
      <c r="O246" s="309"/>
      <c r="P246" s="309"/>
      <c r="Q246" s="309"/>
      <c r="R246" s="309"/>
      <c r="S246" s="309"/>
      <c r="T246" s="309"/>
      <c r="U246" s="309"/>
      <c r="V246" s="309"/>
      <c r="W246" s="309"/>
      <c r="X246" s="309"/>
      <c r="Y246" s="309"/>
      <c r="Z246" s="36"/>
      <c r="AA246" s="10"/>
      <c r="AB246" s="10"/>
    </row>
    <row r="247" spans="1:28" ht="18" customHeight="1" x14ac:dyDescent="0.3">
      <c r="A247" s="6"/>
      <c r="B247" s="35"/>
      <c r="C247" s="52"/>
      <c r="D247" s="52"/>
      <c r="E247" s="52"/>
      <c r="F247" s="52"/>
      <c r="G247" s="52"/>
      <c r="H247" s="52"/>
      <c r="I247" s="35"/>
      <c r="J247" s="302" t="s">
        <v>38</v>
      </c>
      <c r="K247" s="302"/>
      <c r="L247" s="302"/>
      <c r="M247" s="302"/>
      <c r="N247" s="302"/>
      <c r="O247" s="302"/>
      <c r="P247" s="302"/>
      <c r="Q247" s="302"/>
      <c r="R247" s="302"/>
      <c r="S247" s="302"/>
      <c r="T247" s="302"/>
      <c r="U247" s="302"/>
      <c r="V247" s="302"/>
      <c r="W247" s="302"/>
      <c r="X247" s="302"/>
      <c r="Y247" s="302"/>
      <c r="Z247" s="36"/>
      <c r="AA247" s="10"/>
      <c r="AB247" s="10"/>
    </row>
    <row r="248" spans="1:28" ht="18" customHeight="1" x14ac:dyDescent="0.3">
      <c r="A248" s="6"/>
      <c r="B248" s="35"/>
      <c r="C248" s="52"/>
      <c r="D248" s="52"/>
      <c r="E248" s="52"/>
      <c r="F248" s="52"/>
      <c r="G248" s="52"/>
      <c r="H248" s="52"/>
      <c r="I248" s="35"/>
      <c r="J248" s="199"/>
      <c r="K248" s="199"/>
      <c r="L248" s="199"/>
      <c r="M248" s="199"/>
      <c r="N248" s="199"/>
      <c r="O248" s="199"/>
      <c r="P248" s="199"/>
      <c r="Q248" s="199"/>
      <c r="R248" s="199"/>
      <c r="S248" s="199"/>
      <c r="T248" s="199"/>
      <c r="U248" s="199"/>
      <c r="V248" s="243"/>
      <c r="W248" s="199"/>
      <c r="X248" s="199"/>
      <c r="Y248" s="199"/>
      <c r="Z248" s="36"/>
      <c r="AA248" s="10"/>
      <c r="AB248" s="10"/>
    </row>
    <row r="249" spans="1:28" ht="18" customHeight="1" x14ac:dyDescent="0.3">
      <c r="A249" s="6"/>
      <c r="B249" s="35"/>
      <c r="C249" s="52"/>
      <c r="D249" s="52"/>
      <c r="E249" s="52"/>
      <c r="F249" s="52"/>
      <c r="G249" s="52"/>
      <c r="H249" s="52"/>
      <c r="I249" s="35"/>
      <c r="J249" s="199"/>
      <c r="K249" s="199"/>
      <c r="L249" s="199"/>
      <c r="M249" s="199"/>
      <c r="N249" s="199"/>
      <c r="O249" s="199"/>
      <c r="P249" s="199"/>
      <c r="Q249" s="199"/>
      <c r="R249" s="199"/>
      <c r="S249" s="199"/>
      <c r="T249" s="199"/>
      <c r="U249" s="199"/>
      <c r="V249" s="243"/>
      <c r="W249" s="199"/>
      <c r="X249" s="199"/>
      <c r="Y249" s="199"/>
      <c r="Z249" s="36"/>
      <c r="AA249" s="10"/>
      <c r="AB249" s="10"/>
    </row>
    <row r="250" spans="1:28" ht="18" customHeight="1" x14ac:dyDescent="0.3">
      <c r="A250" s="6"/>
      <c r="B250" s="35"/>
      <c r="C250" s="52"/>
      <c r="D250" s="52"/>
      <c r="E250" s="52"/>
      <c r="F250" s="52"/>
      <c r="G250" s="52"/>
      <c r="H250" s="52"/>
      <c r="I250" s="35"/>
      <c r="J250" s="95"/>
      <c r="K250" s="95"/>
      <c r="L250" s="95"/>
      <c r="M250" s="36"/>
      <c r="N250" s="36"/>
      <c r="O250" s="36"/>
      <c r="P250" s="36"/>
      <c r="Q250" s="36"/>
      <c r="R250" s="36"/>
      <c r="S250" s="36"/>
      <c r="T250" s="36"/>
      <c r="U250" s="36"/>
      <c r="V250" s="36"/>
      <c r="W250" s="36"/>
      <c r="X250" s="36"/>
      <c r="Y250" s="36"/>
      <c r="Z250" s="36"/>
      <c r="AA250" s="10"/>
      <c r="AB250" s="10"/>
    </row>
    <row r="251" spans="1:28" ht="18" customHeight="1" thickBot="1" x14ac:dyDescent="0.35">
      <c r="A251" s="6"/>
      <c r="B251" s="35"/>
      <c r="C251" s="49" t="s">
        <v>35</v>
      </c>
      <c r="D251" s="50"/>
      <c r="E251" s="51"/>
      <c r="F251" s="51"/>
      <c r="G251" s="50"/>
      <c r="H251" s="51"/>
      <c r="J251" s="183"/>
      <c r="K251" s="183"/>
      <c r="L251" s="183"/>
      <c r="M251" s="183"/>
      <c r="N251" s="183"/>
      <c r="O251" s="183"/>
      <c r="P251" s="183"/>
      <c r="Q251" s="183"/>
      <c r="R251" s="183"/>
      <c r="S251" s="183"/>
      <c r="T251" s="183"/>
      <c r="U251" s="183"/>
      <c r="V251" s="183"/>
      <c r="W251" s="183"/>
      <c r="X251" s="183"/>
      <c r="Y251" s="183"/>
      <c r="Z251" s="36"/>
      <c r="AA251" s="10"/>
      <c r="AB251" s="10"/>
    </row>
    <row r="252" spans="1:28" ht="18" customHeight="1" x14ac:dyDescent="0.3">
      <c r="A252" s="6"/>
      <c r="B252" s="35"/>
      <c r="C252" s="52"/>
      <c r="D252" s="52"/>
      <c r="E252" s="52"/>
      <c r="F252" s="52"/>
      <c r="G252" s="52"/>
      <c r="H252" s="52"/>
      <c r="J252" s="183"/>
      <c r="K252" s="183"/>
      <c r="L252" s="183"/>
      <c r="M252" s="183"/>
      <c r="N252" s="183"/>
      <c r="O252" s="183"/>
      <c r="P252" s="183"/>
      <c r="Q252" s="183"/>
      <c r="R252" s="183"/>
      <c r="S252" s="183"/>
      <c r="T252" s="183"/>
      <c r="U252" s="183"/>
      <c r="V252" s="183"/>
      <c r="W252" s="183"/>
      <c r="X252" s="183"/>
      <c r="Y252" s="183"/>
      <c r="Z252" s="36"/>
      <c r="AA252" s="10"/>
      <c r="AB252" s="10"/>
    </row>
    <row r="253" spans="1:28" ht="18" customHeight="1" thickBot="1" x14ac:dyDescent="0.35">
      <c r="A253" s="6"/>
      <c r="B253" s="35"/>
      <c r="C253" s="52"/>
      <c r="D253" s="53" t="s">
        <v>43</v>
      </c>
      <c r="E253" s="52"/>
      <c r="F253" s="52"/>
      <c r="G253" s="52"/>
      <c r="H253" s="52"/>
      <c r="J253" s="183"/>
      <c r="K253" s="183"/>
      <c r="L253" s="183"/>
      <c r="M253" s="183"/>
      <c r="N253" s="183"/>
      <c r="O253" s="183"/>
      <c r="P253" s="183"/>
      <c r="Q253" s="183"/>
      <c r="R253" s="183"/>
      <c r="S253" s="183"/>
      <c r="T253" s="183"/>
      <c r="U253" s="183"/>
      <c r="V253" s="183"/>
      <c r="W253" s="183"/>
      <c r="X253" s="183"/>
      <c r="Y253" s="183"/>
      <c r="Z253" s="36"/>
      <c r="AA253" s="10"/>
      <c r="AB253" s="10"/>
    </row>
    <row r="254" spans="1:28" ht="18" customHeight="1" thickBot="1" x14ac:dyDescent="0.35">
      <c r="A254" s="6"/>
      <c r="B254" s="35"/>
      <c r="C254" s="52"/>
      <c r="D254" s="251"/>
      <c r="E254" s="252"/>
      <c r="F254" s="252"/>
      <c r="G254" s="253"/>
      <c r="H254" s="52"/>
      <c r="I254" s="97" t="s">
        <v>195</v>
      </c>
      <c r="J254" s="309" t="s">
        <v>111</v>
      </c>
      <c r="K254" s="309"/>
      <c r="L254" s="309"/>
      <c r="M254" s="309"/>
      <c r="N254" s="309"/>
      <c r="O254" s="309"/>
      <c r="P254" s="309"/>
      <c r="Q254" s="309"/>
      <c r="R254" s="309"/>
      <c r="S254" s="309"/>
      <c r="T254" s="309"/>
      <c r="U254" s="309"/>
      <c r="V254" s="309"/>
      <c r="W254" s="309"/>
      <c r="X254" s="309"/>
      <c r="Y254" s="309"/>
      <c r="Z254" s="36"/>
      <c r="AA254" s="10"/>
      <c r="AB254" s="10"/>
    </row>
    <row r="255" spans="1:28" ht="18" customHeight="1" x14ac:dyDescent="0.3">
      <c r="A255" s="6"/>
      <c r="B255" s="35"/>
      <c r="C255" s="35"/>
      <c r="D255" s="35"/>
      <c r="E255" s="35"/>
      <c r="F255" s="35"/>
      <c r="G255" s="35"/>
      <c r="H255" s="35"/>
      <c r="I255" s="35"/>
      <c r="J255" s="309"/>
      <c r="K255" s="309"/>
      <c r="L255" s="309"/>
      <c r="M255" s="309"/>
      <c r="N255" s="309"/>
      <c r="O255" s="309"/>
      <c r="P255" s="309"/>
      <c r="Q255" s="309"/>
      <c r="R255" s="309"/>
      <c r="S255" s="309"/>
      <c r="T255" s="309"/>
      <c r="U255" s="309"/>
      <c r="V255" s="309"/>
      <c r="W255" s="309"/>
      <c r="X255" s="309"/>
      <c r="Y255" s="309"/>
      <c r="Z255" s="36"/>
      <c r="AA255" s="10"/>
      <c r="AB255" s="10"/>
    </row>
    <row r="256" spans="1:28" ht="18" customHeight="1" x14ac:dyDescent="0.3">
      <c r="A256" s="6"/>
      <c r="B256" s="35"/>
      <c r="C256" s="35"/>
      <c r="D256" s="35"/>
      <c r="E256" s="35"/>
      <c r="F256" s="35"/>
      <c r="G256" s="35"/>
      <c r="H256" s="35"/>
      <c r="I256" s="35"/>
      <c r="J256" s="309"/>
      <c r="K256" s="309"/>
      <c r="L256" s="309"/>
      <c r="M256" s="309"/>
      <c r="N256" s="309"/>
      <c r="O256" s="309"/>
      <c r="P256" s="309"/>
      <c r="Q256" s="309"/>
      <c r="R256" s="309"/>
      <c r="S256" s="309"/>
      <c r="T256" s="309"/>
      <c r="U256" s="309"/>
      <c r="V256" s="309"/>
      <c r="W256" s="309"/>
      <c r="X256" s="309"/>
      <c r="Y256" s="309"/>
      <c r="Z256" s="36"/>
      <c r="AA256" s="10"/>
      <c r="AB256" s="10"/>
    </row>
    <row r="257" spans="1:28" ht="18" customHeight="1" x14ac:dyDescent="0.3">
      <c r="A257" s="6"/>
      <c r="B257" s="35"/>
      <c r="C257" s="35"/>
      <c r="D257" s="35"/>
      <c r="E257" s="35"/>
      <c r="F257" s="35"/>
      <c r="G257" s="35"/>
      <c r="H257" s="35"/>
      <c r="I257" s="35"/>
      <c r="J257" s="198"/>
      <c r="K257" s="198"/>
      <c r="L257" s="198"/>
      <c r="M257" s="198"/>
      <c r="N257" s="198"/>
      <c r="O257" s="198"/>
      <c r="P257" s="198"/>
      <c r="Q257" s="198"/>
      <c r="R257" s="198"/>
      <c r="S257" s="198"/>
      <c r="T257" s="198"/>
      <c r="U257" s="198"/>
      <c r="V257" s="242"/>
      <c r="W257" s="198"/>
      <c r="X257" s="198"/>
      <c r="Y257" s="198"/>
      <c r="Z257" s="36"/>
      <c r="AA257" s="10"/>
      <c r="AB257" s="10"/>
    </row>
    <row r="258" spans="1:28" ht="18" customHeight="1" x14ac:dyDescent="0.3">
      <c r="A258" s="6"/>
      <c r="B258" s="35"/>
      <c r="C258" s="35"/>
      <c r="D258" s="35"/>
      <c r="E258" s="35"/>
      <c r="F258" s="35"/>
      <c r="G258" s="35"/>
      <c r="H258" s="35"/>
      <c r="I258" s="35"/>
      <c r="J258" s="198"/>
      <c r="K258" s="198"/>
      <c r="L258" s="198"/>
      <c r="M258" s="198"/>
      <c r="N258" s="198"/>
      <c r="O258" s="198"/>
      <c r="P258" s="198"/>
      <c r="Q258" s="198"/>
      <c r="R258" s="198"/>
      <c r="S258" s="198"/>
      <c r="T258" s="198"/>
      <c r="U258" s="198"/>
      <c r="V258" s="242"/>
      <c r="W258" s="198"/>
      <c r="X258" s="198"/>
      <c r="Y258" s="198"/>
      <c r="Z258" s="36"/>
      <c r="AA258" s="10"/>
      <c r="AB258" s="10"/>
    </row>
    <row r="259" spans="1:28" ht="18" customHeight="1" x14ac:dyDescent="0.3">
      <c r="A259" s="6"/>
      <c r="B259" s="35"/>
      <c r="C259" s="35"/>
      <c r="D259" s="35"/>
      <c r="E259" s="35"/>
      <c r="F259" s="35"/>
      <c r="G259" s="35"/>
      <c r="H259" s="35"/>
      <c r="I259" s="35"/>
      <c r="J259" s="198"/>
      <c r="K259" s="198"/>
      <c r="L259" s="198"/>
      <c r="M259" s="198"/>
      <c r="N259" s="198"/>
      <c r="O259" s="198"/>
      <c r="P259" s="198"/>
      <c r="Q259" s="198"/>
      <c r="R259" s="198"/>
      <c r="S259" s="198"/>
      <c r="T259" s="198"/>
      <c r="U259" s="198"/>
      <c r="V259" s="242"/>
      <c r="W259" s="198"/>
      <c r="X259" s="198"/>
      <c r="Y259" s="198"/>
      <c r="Z259" s="36"/>
      <c r="AA259" s="10"/>
      <c r="AB259" s="10"/>
    </row>
    <row r="260" spans="1:28" ht="18" customHeight="1" x14ac:dyDescent="0.3">
      <c r="A260" s="6"/>
      <c r="B260" s="35"/>
      <c r="C260" s="35"/>
      <c r="D260" s="35"/>
      <c r="E260" s="35"/>
      <c r="F260" s="35"/>
      <c r="G260" s="35"/>
      <c r="H260" s="35"/>
      <c r="I260" s="35"/>
      <c r="J260" s="198"/>
      <c r="K260" s="198"/>
      <c r="L260" s="198"/>
      <c r="M260" s="198"/>
      <c r="N260" s="198"/>
      <c r="O260" s="198"/>
      <c r="P260" s="198"/>
      <c r="Q260" s="198"/>
      <c r="R260" s="198"/>
      <c r="S260" s="198"/>
      <c r="T260" s="198"/>
      <c r="U260" s="198"/>
      <c r="V260" s="242"/>
      <c r="W260" s="198"/>
      <c r="X260" s="198"/>
      <c r="Y260" s="198"/>
      <c r="Z260" s="36"/>
      <c r="AA260" s="10"/>
      <c r="AB260" s="10"/>
    </row>
    <row r="261" spans="1:28" x14ac:dyDescent="0.25">
      <c r="A261" s="6"/>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row>
    <row r="262" spans="1:28" x14ac:dyDescent="0.25">
      <c r="A262" s="6"/>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row>
    <row r="263" spans="1:28" x14ac:dyDescent="0.25">
      <c r="A263" s="6"/>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row>
  </sheetData>
  <sheetProtection algorithmName="SHA-512" hashValue="dSklrpwvxAjLvdix7M9cgvkEyN3zBLeDe7Jmt4WO0x8ezdKKeXaOKHnHbsFVzWLtMEuCrjaxBgAjetP8Z270lQ==" saltValue="JgXv/pfPPTHeWgh01SgToA==" spinCount="100000" sheet="1" objects="1" scenarios="1"/>
  <mergeCells count="69">
    <mergeCell ref="J91:Y95"/>
    <mergeCell ref="J134:Y137"/>
    <mergeCell ref="J172:Y174"/>
    <mergeCell ref="J246:Y246"/>
    <mergeCell ref="F3:N4"/>
    <mergeCell ref="F5:N6"/>
    <mergeCell ref="C16:X16"/>
    <mergeCell ref="C17:X17"/>
    <mergeCell ref="J115:Y117"/>
    <mergeCell ref="J78:Y81"/>
    <mergeCell ref="J63:Y64"/>
    <mergeCell ref="C18:X18"/>
    <mergeCell ref="J72:Y74"/>
    <mergeCell ref="C29:X30"/>
    <mergeCell ref="J68:Y70"/>
    <mergeCell ref="J71:Y71"/>
    <mergeCell ref="J254:Y256"/>
    <mergeCell ref="E165:F165"/>
    <mergeCell ref="F146:F147"/>
    <mergeCell ref="J152:Y153"/>
    <mergeCell ref="J165:X165"/>
    <mergeCell ref="J147:Y148"/>
    <mergeCell ref="J210:Y210"/>
    <mergeCell ref="J247:Y247"/>
    <mergeCell ref="J243:Y245"/>
    <mergeCell ref="J223:Y223"/>
    <mergeCell ref="J224:Y224"/>
    <mergeCell ref="J227:Y230"/>
    <mergeCell ref="J241:Y242"/>
    <mergeCell ref="E221:F221"/>
    <mergeCell ref="J233:Y233"/>
    <mergeCell ref="J238:Y238"/>
    <mergeCell ref="C35:H35"/>
    <mergeCell ref="J221:Y222"/>
    <mergeCell ref="E134:F134"/>
    <mergeCell ref="E92:G92"/>
    <mergeCell ref="J104:Y105"/>
    <mergeCell ref="J102:Y103"/>
    <mergeCell ref="J118:Y119"/>
    <mergeCell ref="J122:Y128"/>
    <mergeCell ref="C53:D54"/>
    <mergeCell ref="J53:Y55"/>
    <mergeCell ref="E53:G54"/>
    <mergeCell ref="E208:F208"/>
    <mergeCell ref="J60:Y62"/>
    <mergeCell ref="C50:Y50"/>
    <mergeCell ref="E195:F195"/>
    <mergeCell ref="J198:Y199"/>
    <mergeCell ref="J236:Y237"/>
    <mergeCell ref="J218:Y218"/>
    <mergeCell ref="J215:Y216"/>
    <mergeCell ref="J217:Y217"/>
    <mergeCell ref="J231:Y232"/>
    <mergeCell ref="E215:F215"/>
    <mergeCell ref="J168:Y168"/>
    <mergeCell ref="J178:Y178"/>
    <mergeCell ref="J179:Y180"/>
    <mergeCell ref="J191:Y191"/>
    <mergeCell ref="J195:Y197"/>
    <mergeCell ref="E209:F209"/>
    <mergeCell ref="E210:F210"/>
    <mergeCell ref="J208:Y209"/>
    <mergeCell ref="J211:Y211"/>
    <mergeCell ref="J140:Y143"/>
    <mergeCell ref="J144:Y144"/>
    <mergeCell ref="J96:Y97"/>
    <mergeCell ref="J204:Y204"/>
    <mergeCell ref="J212:Y212"/>
    <mergeCell ref="J202:Y203"/>
  </mergeCells>
  <phoneticPr fontId="49" type="noConversion"/>
  <conditionalFormatting sqref="E124">
    <cfRule type="cellIs" dxfId="118" priority="10" operator="equal">
      <formula>"Warning"</formula>
    </cfRule>
  </conditionalFormatting>
  <conditionalFormatting sqref="H26">
    <cfRule type="cellIs" dxfId="117" priority="23" operator="equal">
      <formula>"Ok"</formula>
    </cfRule>
  </conditionalFormatting>
  <conditionalFormatting sqref="I88">
    <cfRule type="cellIs" dxfId="116" priority="14" operator="equal">
      <formula>"Warning"</formula>
    </cfRule>
  </conditionalFormatting>
  <conditionalFormatting sqref="N24">
    <cfRule type="cellIs" dxfId="115" priority="25" operator="equal">
      <formula>"Warning"</formula>
    </cfRule>
  </conditionalFormatting>
  <hyperlinks>
    <hyperlink ref="C35" r:id="rId1" xr:uid="{00000000-0004-0000-0000-000000000000}"/>
  </hyperlinks>
  <pageMargins left="0.25" right="0.25" top="0.75" bottom="0.75" header="0.3" footer="0.3"/>
  <pageSetup paperSize="9" scale="56" fitToHeight="0" orientation="landscape" verticalDpi="599" r:id="rId2"/>
  <rowBreaks count="7" manualBreakCount="7">
    <brk id="36" min="1" max="26" man="1"/>
    <brk id="54" min="1" max="26" man="1"/>
    <brk id="83" min="1" max="26" man="1"/>
    <brk id="150" min="1" max="26" man="1"/>
    <brk id="185" min="1" max="26" man="1"/>
    <brk id="225" min="1" max="26" man="1"/>
    <brk id="258" min="1" max="2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BH149"/>
  <sheetViews>
    <sheetView tabSelected="1" topLeftCell="B3" zoomScaleNormal="100" zoomScaleSheetLayoutView="50" workbookViewId="0">
      <selection activeCell="G11" sqref="G11"/>
    </sheetView>
  </sheetViews>
  <sheetFormatPr defaultColWidth="9.28515625" defaultRowHeight="15" x14ac:dyDescent="0.25"/>
  <cols>
    <col min="1" max="1" width="4.42578125" style="1" customWidth="1"/>
    <col min="2" max="2" width="12.7109375" style="1" customWidth="1"/>
    <col min="3" max="3" width="12.28515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7109375" style="1" customWidth="1"/>
    <col min="10" max="59" width="15" style="1" customWidth="1"/>
    <col min="60" max="60" width="4.28515625" style="1" customWidth="1"/>
    <col min="61" max="16384" width="9.28515625" style="1"/>
  </cols>
  <sheetData>
    <row r="1" spans="1:60" x14ac:dyDescent="0.25">
      <c r="A1" s="6"/>
      <c r="B1" s="6"/>
      <c r="C1" s="6"/>
      <c r="D1" s="7"/>
      <c r="E1" s="6"/>
      <c r="F1" s="6"/>
      <c r="G1" s="6"/>
      <c r="H1" s="6"/>
      <c r="I1" s="6"/>
      <c r="J1" s="6"/>
      <c r="K1" s="6"/>
      <c r="L1" s="6"/>
      <c r="M1" s="6"/>
      <c r="N1" s="6"/>
      <c r="O1" s="6"/>
      <c r="P1" s="6"/>
      <c r="Q1" s="6"/>
      <c r="R1" s="6"/>
      <c r="S1" s="6"/>
      <c r="T1" s="6"/>
      <c r="U1" s="6"/>
      <c r="V1" s="6"/>
      <c r="W1" s="6"/>
      <c r="X1" s="6"/>
      <c r="Y1" s="6"/>
      <c r="Z1" s="6"/>
      <c r="AA1" s="6"/>
      <c r="AB1" s="6"/>
      <c r="AC1" s="6"/>
      <c r="AD1" s="6"/>
      <c r="AE1" s="6"/>
      <c r="AF1" s="6"/>
      <c r="AG1" s="6"/>
      <c r="AH1" s="23"/>
      <c r="AI1" s="6"/>
      <c r="AJ1" s="6"/>
      <c r="AK1" s="6"/>
      <c r="AL1" s="6"/>
      <c r="AM1" s="6"/>
      <c r="AN1" s="6"/>
      <c r="AO1" s="6"/>
      <c r="AP1" s="6"/>
      <c r="AQ1" s="6"/>
      <c r="AR1" s="6"/>
      <c r="AS1" s="6"/>
      <c r="AT1" s="6"/>
      <c r="AU1" s="6"/>
      <c r="AV1" s="48"/>
      <c r="AW1" s="174"/>
      <c r="AX1" s="174"/>
      <c r="AY1" s="174"/>
      <c r="AZ1" s="174"/>
      <c r="BA1" s="174"/>
      <c r="BB1" s="174"/>
      <c r="BC1" s="174"/>
      <c r="BD1" s="174"/>
      <c r="BE1" s="174"/>
      <c r="BF1" s="174"/>
      <c r="BG1" s="174" t="s">
        <v>102</v>
      </c>
      <c r="BH1" s="48">
        <v>5</v>
      </c>
    </row>
    <row r="2" spans="1:60" ht="15" customHeight="1" thickBot="1" x14ac:dyDescent="0.3">
      <c r="A2" s="6"/>
      <c r="B2" s="6"/>
      <c r="C2" s="6"/>
      <c r="D2" s="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48" t="s">
        <v>78</v>
      </c>
      <c r="BH2" s="48">
        <v>6</v>
      </c>
    </row>
    <row r="3" spans="1:60" ht="15" customHeight="1" x14ac:dyDescent="0.25">
      <c r="A3" s="6"/>
      <c r="B3" s="6"/>
      <c r="C3" s="6"/>
      <c r="D3" s="341" t="s">
        <v>120</v>
      </c>
      <c r="E3" s="342"/>
      <c r="F3" s="342"/>
      <c r="G3" s="342"/>
      <c r="H3" s="342"/>
      <c r="I3" s="343"/>
      <c r="J3" s="6"/>
      <c r="K3" s="6"/>
      <c r="L3" s="6"/>
      <c r="M3" s="6"/>
      <c r="N3" s="6"/>
      <c r="O3" s="6"/>
      <c r="P3" s="6"/>
      <c r="Q3" s="6"/>
      <c r="R3" s="6"/>
      <c r="S3" s="6"/>
      <c r="T3" s="6"/>
      <c r="U3" s="6"/>
      <c r="V3" s="6"/>
      <c r="W3" s="6"/>
      <c r="X3" s="6"/>
      <c r="Y3" s="6"/>
      <c r="Z3" s="6"/>
      <c r="AA3" s="6"/>
      <c r="AB3" s="6"/>
      <c r="AC3" s="6"/>
      <c r="AD3" s="6"/>
      <c r="AE3" s="6"/>
      <c r="AF3" s="6"/>
      <c r="AG3" s="6"/>
      <c r="AH3" s="21"/>
      <c r="AI3" s="6"/>
      <c r="AJ3" s="6"/>
      <c r="AK3" s="6"/>
      <c r="AL3" s="6"/>
      <c r="AM3" s="6"/>
      <c r="AN3" s="6"/>
      <c r="AO3" s="6"/>
      <c r="AP3" s="6"/>
      <c r="AQ3" s="6"/>
      <c r="AR3" s="6"/>
      <c r="AS3" s="6"/>
      <c r="AT3" s="6"/>
      <c r="AU3" s="6"/>
      <c r="AV3" s="6"/>
      <c r="AW3" s="6"/>
      <c r="AX3" s="6"/>
      <c r="AY3" s="6"/>
      <c r="AZ3" s="6"/>
      <c r="BA3" s="6"/>
      <c r="BB3" s="6"/>
      <c r="BC3" s="6"/>
      <c r="BD3" s="6"/>
      <c r="BE3" s="6"/>
      <c r="BF3" s="6"/>
      <c r="BG3" s="48" t="s">
        <v>80</v>
      </c>
      <c r="BH3" s="48">
        <v>7</v>
      </c>
    </row>
    <row r="4" spans="1:60" ht="15" customHeight="1" x14ac:dyDescent="0.25">
      <c r="A4" s="6"/>
      <c r="B4" s="6"/>
      <c r="C4" s="6"/>
      <c r="D4" s="344"/>
      <c r="E4" s="345"/>
      <c r="F4" s="345"/>
      <c r="G4" s="345"/>
      <c r="H4" s="345"/>
      <c r="I4" s="346"/>
      <c r="J4" s="6"/>
      <c r="K4" s="6"/>
      <c r="L4" s="6"/>
      <c r="M4" s="6"/>
      <c r="N4" s="6"/>
      <c r="O4" s="6"/>
      <c r="P4" s="6"/>
      <c r="Q4" s="6"/>
      <c r="R4" s="6"/>
      <c r="S4" s="6"/>
      <c r="T4" s="6"/>
      <c r="U4" s="6"/>
      <c r="V4" s="6"/>
      <c r="W4" s="6"/>
      <c r="X4" s="6"/>
      <c r="Y4" s="6"/>
      <c r="Z4" s="6"/>
      <c r="AA4" s="6"/>
      <c r="AB4" s="6"/>
      <c r="AC4" s="6"/>
      <c r="AD4" s="6"/>
      <c r="AE4" s="6"/>
      <c r="AF4" s="6"/>
      <c r="AG4" s="6"/>
      <c r="AH4" s="21"/>
      <c r="AI4" s="6"/>
      <c r="AJ4" s="6"/>
      <c r="AK4" s="6"/>
      <c r="AL4" s="6"/>
      <c r="AM4" s="6"/>
      <c r="AN4" s="6"/>
      <c r="AO4" s="6"/>
      <c r="AP4" s="6"/>
      <c r="AQ4" s="6"/>
      <c r="AR4" s="6"/>
      <c r="AS4" s="6"/>
      <c r="AT4" s="6"/>
      <c r="AU4" s="6"/>
      <c r="AV4" s="6"/>
      <c r="AW4" s="6"/>
      <c r="AX4" s="6"/>
      <c r="AY4" s="6"/>
      <c r="AZ4" s="6"/>
      <c r="BA4" s="6"/>
      <c r="BB4" s="6"/>
      <c r="BC4" s="6"/>
      <c r="BD4" s="6"/>
      <c r="BE4" s="6"/>
      <c r="BF4" s="6"/>
      <c r="BG4" s="48" t="s">
        <v>81</v>
      </c>
      <c r="BH4" s="48">
        <v>8</v>
      </c>
    </row>
    <row r="5" spans="1:60" ht="15" customHeight="1" x14ac:dyDescent="0.25">
      <c r="A5" s="6"/>
      <c r="B5" s="6"/>
      <c r="C5" s="6"/>
      <c r="D5" s="311" t="s">
        <v>211</v>
      </c>
      <c r="E5" s="312"/>
      <c r="F5" s="315"/>
      <c r="G5" s="315"/>
      <c r="H5" s="315"/>
      <c r="I5" s="316"/>
      <c r="J5" s="6"/>
      <c r="K5" s="6"/>
      <c r="L5" s="6"/>
      <c r="M5" s="6"/>
      <c r="N5" s="6"/>
      <c r="O5" s="6"/>
      <c r="P5" s="6"/>
      <c r="Q5" s="6"/>
      <c r="R5" s="6"/>
      <c r="S5" s="6"/>
      <c r="T5" s="6"/>
      <c r="U5" s="6"/>
      <c r="V5" s="6"/>
      <c r="W5" s="6"/>
      <c r="X5" s="6"/>
      <c r="Y5" s="6"/>
      <c r="Z5" s="6"/>
      <c r="AA5" s="6"/>
      <c r="AB5" s="6"/>
      <c r="AC5" s="6"/>
      <c r="AD5" s="6"/>
      <c r="AE5" s="6"/>
      <c r="AF5" s="6"/>
      <c r="AG5" s="6"/>
      <c r="AH5" s="22"/>
      <c r="AI5" s="6"/>
      <c r="AJ5" s="6"/>
      <c r="AK5" s="6"/>
      <c r="AL5" s="6"/>
      <c r="AM5" s="6"/>
      <c r="AN5" s="6"/>
      <c r="AO5" s="6"/>
      <c r="AP5" s="6"/>
      <c r="AQ5" s="6"/>
      <c r="AR5" s="6"/>
      <c r="AS5" s="6"/>
      <c r="AT5" s="6"/>
      <c r="AU5" s="6"/>
      <c r="AV5" s="6"/>
      <c r="AW5" s="6"/>
      <c r="AX5" s="6"/>
      <c r="AY5" s="6"/>
      <c r="AZ5" s="6"/>
      <c r="BA5" s="6"/>
      <c r="BB5" s="6"/>
      <c r="BC5" s="6"/>
      <c r="BD5" s="6"/>
      <c r="BE5" s="6"/>
      <c r="BF5" s="6"/>
      <c r="BG5" s="48" t="s">
        <v>75</v>
      </c>
      <c r="BH5" s="48">
        <v>9</v>
      </c>
    </row>
    <row r="6" spans="1:60" ht="15.75" customHeight="1" thickBot="1" x14ac:dyDescent="0.3">
      <c r="A6" s="6"/>
      <c r="B6" s="6"/>
      <c r="C6" s="6"/>
      <c r="D6" s="313"/>
      <c r="E6" s="314"/>
      <c r="F6" s="317"/>
      <c r="G6" s="317"/>
      <c r="H6" s="317"/>
      <c r="I6" s="318"/>
      <c r="J6" s="6"/>
      <c r="K6" s="6"/>
      <c r="L6" s="6"/>
      <c r="M6" s="6"/>
      <c r="N6" s="6"/>
      <c r="O6" s="6"/>
      <c r="P6" s="6"/>
      <c r="Q6" s="6"/>
      <c r="R6" s="6"/>
      <c r="S6" s="6"/>
      <c r="T6" s="6"/>
      <c r="U6" s="6"/>
      <c r="V6" s="6"/>
      <c r="W6" s="6"/>
      <c r="X6" s="6"/>
      <c r="Y6" s="6"/>
      <c r="Z6" s="6"/>
      <c r="AA6" s="6"/>
      <c r="AB6" s="6"/>
      <c r="AC6" s="6"/>
      <c r="AD6" s="6"/>
      <c r="AE6" s="6"/>
      <c r="AF6" s="6"/>
      <c r="AG6" s="6"/>
      <c r="AH6" s="22"/>
      <c r="AI6" s="6"/>
      <c r="AJ6" s="6"/>
      <c r="AK6" s="6"/>
      <c r="AL6" s="6"/>
      <c r="AM6" s="6"/>
      <c r="AN6" s="6"/>
      <c r="AO6" s="6"/>
      <c r="AP6" s="6"/>
      <c r="AQ6" s="6"/>
      <c r="AR6" s="6"/>
      <c r="AS6" s="6"/>
      <c r="AT6" s="6"/>
      <c r="AU6" s="6"/>
      <c r="AV6" s="6"/>
      <c r="AW6" s="6"/>
      <c r="AX6" s="6"/>
      <c r="AY6" s="6"/>
      <c r="AZ6" s="6"/>
      <c r="BA6" s="6"/>
      <c r="BB6" s="6"/>
      <c r="BC6" s="6"/>
      <c r="BD6" s="6"/>
      <c r="BE6" s="6"/>
      <c r="BF6" s="6"/>
      <c r="BG6" s="48" t="s">
        <v>76</v>
      </c>
      <c r="BH6" s="48">
        <v>10</v>
      </c>
    </row>
    <row r="7" spans="1:60" x14ac:dyDescent="0.25">
      <c r="A7" s="6"/>
      <c r="B7" s="6"/>
      <c r="C7" s="6"/>
      <c r="D7" s="7"/>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48" t="s">
        <v>79</v>
      </c>
      <c r="BH7" s="48">
        <v>11</v>
      </c>
    </row>
    <row r="8" spans="1:60" x14ac:dyDescent="0.25">
      <c r="A8" s="6"/>
      <c r="B8" s="47">
        <f>+COUNTIF(B10:B113,"Ok")</f>
        <v>5</v>
      </c>
      <c r="C8" s="6"/>
      <c r="D8" s="7"/>
      <c r="E8" s="10">
        <v>1</v>
      </c>
      <c r="F8" s="10"/>
      <c r="G8" s="10"/>
      <c r="H8" s="10">
        <v>3</v>
      </c>
      <c r="I8" s="10"/>
      <c r="J8" s="10">
        <v>4</v>
      </c>
      <c r="K8" s="10">
        <v>5</v>
      </c>
      <c r="L8" s="10">
        <v>6</v>
      </c>
      <c r="M8" s="10">
        <v>7</v>
      </c>
      <c r="N8" s="10">
        <v>8</v>
      </c>
      <c r="O8" s="10">
        <v>9</v>
      </c>
      <c r="P8" s="10">
        <v>10</v>
      </c>
      <c r="Q8" s="10">
        <v>11</v>
      </c>
      <c r="R8" s="10">
        <v>12</v>
      </c>
      <c r="S8" s="10">
        <v>13</v>
      </c>
      <c r="T8" s="10">
        <v>14</v>
      </c>
      <c r="U8" s="10">
        <v>15</v>
      </c>
      <c r="V8" s="10">
        <v>16</v>
      </c>
      <c r="W8" s="10">
        <v>17</v>
      </c>
      <c r="X8" s="10">
        <v>18</v>
      </c>
      <c r="Y8" s="10">
        <v>19</v>
      </c>
      <c r="Z8" s="10">
        <v>20</v>
      </c>
      <c r="AA8" s="10">
        <v>21</v>
      </c>
      <c r="AB8" s="10">
        <v>22</v>
      </c>
      <c r="AC8" s="10">
        <v>23</v>
      </c>
      <c r="AD8" s="10">
        <v>24</v>
      </c>
      <c r="AE8" s="10">
        <v>25</v>
      </c>
      <c r="AF8" s="10">
        <v>26</v>
      </c>
      <c r="AG8" s="10">
        <v>27</v>
      </c>
      <c r="AH8" s="10">
        <v>28</v>
      </c>
      <c r="AI8" s="10">
        <v>29</v>
      </c>
      <c r="AJ8" s="10">
        <v>30</v>
      </c>
      <c r="AK8" s="10">
        <v>31</v>
      </c>
      <c r="AL8" s="10">
        <v>32</v>
      </c>
      <c r="AM8" s="10">
        <v>33</v>
      </c>
      <c r="AN8" s="10"/>
      <c r="AO8" s="10"/>
      <c r="AP8" s="10"/>
      <c r="AQ8" s="10"/>
      <c r="AR8" s="10"/>
      <c r="AS8" s="6"/>
      <c r="AT8" s="10"/>
      <c r="AU8" s="10"/>
      <c r="AV8" s="10"/>
      <c r="AW8" s="10"/>
      <c r="AX8" s="10"/>
      <c r="AY8" s="10"/>
      <c r="AZ8" s="10"/>
      <c r="BA8" s="10"/>
      <c r="BB8" s="10"/>
      <c r="BC8" s="10"/>
      <c r="BD8" s="10"/>
      <c r="BE8" s="10"/>
      <c r="BF8" s="10"/>
      <c r="BG8" s="10"/>
      <c r="BH8" s="48">
        <v>12</v>
      </c>
    </row>
    <row r="9" spans="1:60" ht="19.5" thickBot="1" x14ac:dyDescent="0.35">
      <c r="A9" s="6"/>
      <c r="B9" s="24" t="s">
        <v>23</v>
      </c>
      <c r="C9" s="25"/>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48">
        <v>13</v>
      </c>
    </row>
    <row r="10" spans="1:60" ht="19.5" thickBot="1" x14ac:dyDescent="0.35">
      <c r="A10" s="6"/>
      <c r="B10" s="359" t="str">
        <f>IF(COUNTIF(H11:H14,"Warning")&gt;0,"Please Correct","Ok")</f>
        <v>Ok</v>
      </c>
      <c r="C10" s="359"/>
      <c r="BH10" s="48">
        <v>14</v>
      </c>
    </row>
    <row r="11" spans="1:60" ht="18.75" x14ac:dyDescent="0.3">
      <c r="A11" s="6"/>
      <c r="B11" s="119"/>
      <c r="C11" s="119"/>
      <c r="D11" s="1" t="s">
        <v>2</v>
      </c>
      <c r="G11" s="206">
        <v>0.1</v>
      </c>
      <c r="H11" s="1" t="str">
        <f>IF(OR(G11&lt;0,ISTEXT(G11)),"Warning","")</f>
        <v/>
      </c>
      <c r="M11" s="210"/>
      <c r="BH11" s="48">
        <v>15</v>
      </c>
    </row>
    <row r="12" spans="1:60" ht="15.75" x14ac:dyDescent="0.25">
      <c r="A12" s="6"/>
      <c r="D12" s="1" t="s">
        <v>0</v>
      </c>
      <c r="G12" s="207">
        <v>15</v>
      </c>
      <c r="BH12" s="48">
        <v>16</v>
      </c>
    </row>
    <row r="13" spans="1:60" ht="15.75" x14ac:dyDescent="0.25">
      <c r="A13" s="6"/>
      <c r="D13" s="1" t="s">
        <v>1</v>
      </c>
      <c r="G13" s="207">
        <v>2024</v>
      </c>
      <c r="H13" s="29" t="str">
        <f>IF(OR(G13&lt;0,ISTEXT(G13)),"Warning","")</f>
        <v/>
      </c>
      <c r="BH13" s="48">
        <v>17</v>
      </c>
    </row>
    <row r="14" spans="1:60" ht="16.5" thickBot="1" x14ac:dyDescent="0.3">
      <c r="A14" s="6"/>
      <c r="D14" s="1" t="s">
        <v>25</v>
      </c>
      <c r="G14" s="166">
        <f>+G13+G12-1</f>
        <v>2038</v>
      </c>
      <c r="K14" s="20"/>
      <c r="P14" s="211"/>
      <c r="Q14" s="212"/>
      <c r="R14" s="2"/>
      <c r="S14" s="2"/>
      <c r="T14" s="211"/>
      <c r="U14" s="212"/>
      <c r="V14" s="2"/>
      <c r="BH14" s="48">
        <v>18</v>
      </c>
    </row>
    <row r="15" spans="1:60" x14ac:dyDescent="0.25">
      <c r="A15" s="6"/>
      <c r="P15" s="2"/>
      <c r="Q15" s="2"/>
      <c r="R15" s="2"/>
      <c r="S15" s="2"/>
      <c r="T15" s="2"/>
      <c r="U15" s="2"/>
      <c r="V15" s="2"/>
      <c r="BH15" s="48">
        <v>19</v>
      </c>
    </row>
    <row r="16" spans="1:60" x14ac:dyDescent="0.25">
      <c r="A16" s="6"/>
      <c r="BH16" s="48">
        <v>20</v>
      </c>
    </row>
    <row r="17" spans="1:60" ht="19.5" thickBot="1" x14ac:dyDescent="0.35">
      <c r="A17" s="6"/>
      <c r="B17" s="24" t="s">
        <v>83</v>
      </c>
      <c r="C17" s="25"/>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48">
        <v>21</v>
      </c>
    </row>
    <row r="18" spans="1:60" ht="18.75" x14ac:dyDescent="0.3">
      <c r="A18" s="6"/>
      <c r="B18" s="352" t="str">
        <f>IF(COUNTIF(E22:G43,"Warning")&gt;0,"Please Correct","Ok")</f>
        <v>Ok</v>
      </c>
      <c r="C18" s="352"/>
      <c r="G18" s="33"/>
      <c r="BH18" s="48">
        <v>22</v>
      </c>
    </row>
    <row r="19" spans="1:60" ht="18.75" x14ac:dyDescent="0.3">
      <c r="A19" s="6"/>
      <c r="B19" s="19"/>
      <c r="C19" s="18" t="s">
        <v>48</v>
      </c>
      <c r="J19" s="33"/>
      <c r="BH19" s="48">
        <v>23</v>
      </c>
    </row>
    <row r="20" spans="1:60" ht="18.75" x14ac:dyDescent="0.3">
      <c r="A20" s="6"/>
      <c r="B20" s="19"/>
      <c r="G20" s="2"/>
      <c r="J20" s="130">
        <v>1</v>
      </c>
      <c r="K20" s="130">
        <v>2</v>
      </c>
      <c r="L20" s="130">
        <v>3</v>
      </c>
      <c r="M20" s="130">
        <v>4</v>
      </c>
      <c r="N20" s="130">
        <v>5</v>
      </c>
      <c r="O20" s="130">
        <v>6</v>
      </c>
      <c r="P20" s="130">
        <v>7</v>
      </c>
      <c r="Q20" s="130">
        <v>8</v>
      </c>
      <c r="R20" s="130">
        <v>9</v>
      </c>
      <c r="S20" s="130">
        <v>10</v>
      </c>
      <c r="T20" s="130">
        <v>11</v>
      </c>
      <c r="U20" s="130">
        <v>12</v>
      </c>
      <c r="V20" s="130">
        <v>13</v>
      </c>
      <c r="W20" s="130">
        <v>14</v>
      </c>
      <c r="X20" s="130">
        <v>15</v>
      </c>
      <c r="Y20" s="130">
        <v>16</v>
      </c>
      <c r="Z20" s="130">
        <v>17</v>
      </c>
      <c r="AA20" s="130">
        <v>18</v>
      </c>
      <c r="AB20" s="130">
        <v>19</v>
      </c>
      <c r="AC20" s="130">
        <v>20</v>
      </c>
      <c r="AD20" s="130">
        <v>21</v>
      </c>
      <c r="AE20" s="130">
        <v>22</v>
      </c>
      <c r="AF20" s="130">
        <v>23</v>
      </c>
      <c r="AG20" s="130">
        <v>24</v>
      </c>
      <c r="AH20" s="130">
        <v>25</v>
      </c>
      <c r="AI20" s="130">
        <v>26</v>
      </c>
      <c r="AJ20" s="130">
        <v>27</v>
      </c>
      <c r="AK20" s="130">
        <v>28</v>
      </c>
      <c r="AL20" s="130">
        <v>29</v>
      </c>
      <c r="AM20" s="130">
        <v>30</v>
      </c>
      <c r="AN20" s="130">
        <v>31</v>
      </c>
      <c r="AO20" s="130">
        <v>32</v>
      </c>
      <c r="AP20" s="130">
        <v>33</v>
      </c>
      <c r="AQ20" s="130">
        <v>34</v>
      </c>
      <c r="AR20" s="130">
        <v>35</v>
      </c>
      <c r="AS20" s="130">
        <v>36</v>
      </c>
      <c r="AT20" s="130">
        <v>37</v>
      </c>
      <c r="AU20" s="130">
        <v>38</v>
      </c>
      <c r="AV20" s="130">
        <v>39</v>
      </c>
      <c r="AW20" s="130">
        <v>40</v>
      </c>
      <c r="AX20" s="130">
        <v>41</v>
      </c>
      <c r="AY20" s="130">
        <v>42</v>
      </c>
      <c r="AZ20" s="130">
        <v>43</v>
      </c>
      <c r="BA20" s="130">
        <v>44</v>
      </c>
      <c r="BB20" s="130">
        <v>45</v>
      </c>
      <c r="BC20" s="130">
        <v>46</v>
      </c>
      <c r="BD20" s="130">
        <v>47</v>
      </c>
      <c r="BE20" s="130">
        <v>48</v>
      </c>
      <c r="BF20" s="130">
        <v>49</v>
      </c>
      <c r="BG20" s="130">
        <v>50</v>
      </c>
      <c r="BH20" s="48">
        <v>24</v>
      </c>
    </row>
    <row r="21" spans="1:60" ht="15.75" thickBot="1" x14ac:dyDescent="0.3">
      <c r="A21" s="6"/>
      <c r="C21" s="1" t="s">
        <v>47</v>
      </c>
      <c r="G21" s="2"/>
      <c r="H21" s="401" t="s">
        <v>8</v>
      </c>
      <c r="I21" s="401"/>
      <c r="J21" s="2">
        <f>+G13</f>
        <v>2024</v>
      </c>
      <c r="K21" s="2">
        <f t="shared" ref="K21:R21" si="0">+J21+1</f>
        <v>2025</v>
      </c>
      <c r="L21" s="2">
        <f t="shared" si="0"/>
        <v>2026</v>
      </c>
      <c r="M21" s="2">
        <f t="shared" si="0"/>
        <v>2027</v>
      </c>
      <c r="N21" s="2">
        <f t="shared" si="0"/>
        <v>2028</v>
      </c>
      <c r="O21" s="2">
        <f t="shared" si="0"/>
        <v>2029</v>
      </c>
      <c r="P21" s="2">
        <f t="shared" si="0"/>
        <v>2030</v>
      </c>
      <c r="Q21" s="2">
        <f t="shared" si="0"/>
        <v>2031</v>
      </c>
      <c r="R21" s="2">
        <f t="shared" si="0"/>
        <v>2032</v>
      </c>
      <c r="S21" s="2">
        <f t="shared" ref="S21" si="1">+R21+1</f>
        <v>2033</v>
      </c>
      <c r="T21" s="2">
        <f t="shared" ref="T21" si="2">+S21+1</f>
        <v>2034</v>
      </c>
      <c r="U21" s="2">
        <f t="shared" ref="U21" si="3">+T21+1</f>
        <v>2035</v>
      </c>
      <c r="V21" s="2">
        <f t="shared" ref="V21" si="4">+U21+1</f>
        <v>2036</v>
      </c>
      <c r="W21" s="2">
        <f t="shared" ref="W21" si="5">+V21+1</f>
        <v>2037</v>
      </c>
      <c r="X21" s="2">
        <f t="shared" ref="X21" si="6">+W21+1</f>
        <v>2038</v>
      </c>
      <c r="Y21" s="2">
        <f t="shared" ref="Y21" si="7">+X21+1</f>
        <v>2039</v>
      </c>
      <c r="Z21" s="2">
        <f t="shared" ref="Z21" si="8">+Y21+1</f>
        <v>2040</v>
      </c>
      <c r="AA21" s="2">
        <f t="shared" ref="AA21" si="9">+Z21+1</f>
        <v>2041</v>
      </c>
      <c r="AB21" s="2">
        <f t="shared" ref="AB21" si="10">+AA21+1</f>
        <v>2042</v>
      </c>
      <c r="AC21" s="2">
        <f t="shared" ref="AC21" si="11">+AB21+1</f>
        <v>2043</v>
      </c>
      <c r="AD21" s="2">
        <f t="shared" ref="AD21" si="12">+AC21+1</f>
        <v>2044</v>
      </c>
      <c r="AE21" s="2">
        <f t="shared" ref="AE21" si="13">+AD21+1</f>
        <v>2045</v>
      </c>
      <c r="AF21" s="2">
        <f t="shared" ref="AF21" si="14">+AE21+1</f>
        <v>2046</v>
      </c>
      <c r="AG21" s="2">
        <f t="shared" ref="AG21" si="15">+AF21+1</f>
        <v>2047</v>
      </c>
      <c r="AH21" s="2">
        <f t="shared" ref="AH21" si="16">+AG21+1</f>
        <v>2048</v>
      </c>
      <c r="AI21" s="2">
        <f t="shared" ref="AI21" si="17">+AH21+1</f>
        <v>2049</v>
      </c>
      <c r="AJ21" s="2">
        <f t="shared" ref="AJ21" si="18">+AI21+1</f>
        <v>2050</v>
      </c>
      <c r="AK21" s="2">
        <f t="shared" ref="AK21" si="19">+AJ21+1</f>
        <v>2051</v>
      </c>
      <c r="AL21" s="2">
        <f t="shared" ref="AL21" si="20">+AK21+1</f>
        <v>2052</v>
      </c>
      <c r="AM21" s="2">
        <f t="shared" ref="AM21" si="21">+AL21+1</f>
        <v>2053</v>
      </c>
      <c r="AN21" s="2">
        <f t="shared" ref="AN21" si="22">+AM21+1</f>
        <v>2054</v>
      </c>
      <c r="AO21" s="2">
        <f t="shared" ref="AO21" si="23">+AN21+1</f>
        <v>2055</v>
      </c>
      <c r="AP21" s="2">
        <f t="shared" ref="AP21" si="24">+AO21+1</f>
        <v>2056</v>
      </c>
      <c r="AQ21" s="2">
        <f t="shared" ref="AQ21" si="25">+AP21+1</f>
        <v>2057</v>
      </c>
      <c r="AR21" s="2">
        <f t="shared" ref="AR21" si="26">+AQ21+1</f>
        <v>2058</v>
      </c>
      <c r="AS21" s="2">
        <f t="shared" ref="AS21" si="27">+AR21+1</f>
        <v>2059</v>
      </c>
      <c r="AT21" s="2">
        <f t="shared" ref="AT21" si="28">+AS21+1</f>
        <v>2060</v>
      </c>
      <c r="AU21" s="2">
        <f t="shared" ref="AU21" si="29">+AT21+1</f>
        <v>2061</v>
      </c>
      <c r="AV21" s="2">
        <f t="shared" ref="AV21" si="30">+AU21+1</f>
        <v>2062</v>
      </c>
      <c r="AW21" s="2">
        <f t="shared" ref="AW21" si="31">+AV21+1</f>
        <v>2063</v>
      </c>
      <c r="AX21" s="2">
        <f t="shared" ref="AX21" si="32">+AW21+1</f>
        <v>2064</v>
      </c>
      <c r="AY21" s="2">
        <f t="shared" ref="AY21" si="33">+AX21+1</f>
        <v>2065</v>
      </c>
      <c r="AZ21" s="2">
        <f t="shared" ref="AZ21" si="34">+AY21+1</f>
        <v>2066</v>
      </c>
      <c r="BA21" s="2">
        <f t="shared" ref="BA21" si="35">+AZ21+1</f>
        <v>2067</v>
      </c>
      <c r="BB21" s="2">
        <f t="shared" ref="BB21" si="36">+BA21+1</f>
        <v>2068</v>
      </c>
      <c r="BC21" s="2">
        <f t="shared" ref="BC21" si="37">+BB21+1</f>
        <v>2069</v>
      </c>
      <c r="BD21" s="2">
        <f t="shared" ref="BD21" si="38">+BC21+1</f>
        <v>2070</v>
      </c>
      <c r="BE21" s="2">
        <f t="shared" ref="BE21" si="39">+BD21+1</f>
        <v>2071</v>
      </c>
      <c r="BF21" s="2">
        <f t="shared" ref="BF21" si="40">+BE21+1</f>
        <v>2072</v>
      </c>
      <c r="BG21" s="2">
        <f t="shared" ref="BG21" si="41">+BF21+1</f>
        <v>2073</v>
      </c>
      <c r="BH21" s="48">
        <v>25</v>
      </c>
    </row>
    <row r="22" spans="1:60" x14ac:dyDescent="0.25">
      <c r="A22" s="6"/>
      <c r="C22" s="353"/>
      <c r="D22" s="354"/>
      <c r="E22" s="355"/>
      <c r="G22" s="2" t="str">
        <f>IF(COUNTIF(J22:AW22,"*")&gt;0,"Warning","")</f>
        <v/>
      </c>
      <c r="H22" s="389">
        <f t="shared" ref="H22:H31" si="42">+SUM(J22:BG22)</f>
        <v>0</v>
      </c>
      <c r="I22" s="390"/>
      <c r="J22" s="231"/>
      <c r="K22" s="258"/>
      <c r="L22" s="258"/>
      <c r="M22" s="258"/>
      <c r="N22" s="258"/>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259"/>
      <c r="AL22" s="259"/>
      <c r="AM22" s="259"/>
      <c r="AN22" s="259"/>
      <c r="AO22" s="259"/>
      <c r="AP22" s="259"/>
      <c r="AQ22" s="259"/>
      <c r="AR22" s="259"/>
      <c r="AS22" s="259"/>
      <c r="AT22" s="259"/>
      <c r="AU22" s="259"/>
      <c r="AV22" s="259"/>
      <c r="AW22" s="259"/>
      <c r="AX22" s="259"/>
      <c r="AY22" s="259"/>
      <c r="AZ22" s="259"/>
      <c r="BA22" s="259"/>
      <c r="BB22" s="259"/>
      <c r="BC22" s="259"/>
      <c r="BD22" s="259"/>
      <c r="BE22" s="259"/>
      <c r="BF22" s="259"/>
      <c r="BG22" s="259"/>
      <c r="BH22" s="48">
        <v>26</v>
      </c>
    </row>
    <row r="23" spans="1:60" x14ac:dyDescent="0.25">
      <c r="A23" s="6"/>
      <c r="C23" s="356"/>
      <c r="D23" s="357"/>
      <c r="E23" s="358"/>
      <c r="G23" s="2" t="str">
        <f t="shared" ref="G23:G31" si="43">IF(COUNTIF(J23:AW23,"*")&gt;0,"Warning","")</f>
        <v/>
      </c>
      <c r="H23" s="298">
        <f t="shared" si="42"/>
        <v>0</v>
      </c>
      <c r="I23" s="299"/>
      <c r="J23" s="234"/>
      <c r="K23" s="260"/>
      <c r="L23" s="260"/>
      <c r="M23" s="260"/>
      <c r="N23" s="260"/>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261"/>
      <c r="BF23" s="261"/>
      <c r="BG23" s="261"/>
      <c r="BH23" s="48">
        <v>27</v>
      </c>
    </row>
    <row r="24" spans="1:60" x14ac:dyDescent="0.25">
      <c r="A24" s="6"/>
      <c r="C24" s="356"/>
      <c r="D24" s="357"/>
      <c r="E24" s="358"/>
      <c r="G24" s="2" t="str">
        <f t="shared" si="43"/>
        <v/>
      </c>
      <c r="H24" s="298">
        <f t="shared" si="42"/>
        <v>0</v>
      </c>
      <c r="I24" s="299"/>
      <c r="J24" s="234"/>
      <c r="K24" s="260"/>
      <c r="L24" s="260"/>
      <c r="M24" s="260"/>
      <c r="N24" s="260"/>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48">
        <v>28</v>
      </c>
    </row>
    <row r="25" spans="1:60" x14ac:dyDescent="0.25">
      <c r="A25" s="6"/>
      <c r="C25" s="356"/>
      <c r="D25" s="357"/>
      <c r="E25" s="358"/>
      <c r="G25" s="2" t="str">
        <f t="shared" si="43"/>
        <v/>
      </c>
      <c r="H25" s="298">
        <f t="shared" si="42"/>
        <v>0</v>
      </c>
      <c r="I25" s="299"/>
      <c r="J25" s="234"/>
      <c r="K25" s="260"/>
      <c r="L25" s="260"/>
      <c r="M25" s="260"/>
      <c r="N25" s="260"/>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48">
        <v>29</v>
      </c>
    </row>
    <row r="26" spans="1:60" x14ac:dyDescent="0.25">
      <c r="A26" s="6"/>
      <c r="C26" s="356"/>
      <c r="D26" s="357"/>
      <c r="E26" s="358"/>
      <c r="G26" s="2" t="str">
        <f t="shared" si="43"/>
        <v/>
      </c>
      <c r="H26" s="298">
        <f t="shared" si="42"/>
        <v>0</v>
      </c>
      <c r="I26" s="299"/>
      <c r="J26" s="262"/>
      <c r="K26" s="263"/>
      <c r="L26" s="263"/>
      <c r="M26" s="263"/>
      <c r="N26" s="263"/>
      <c r="O26" s="264"/>
      <c r="P26" s="264"/>
      <c r="Q26" s="264"/>
      <c r="R26" s="264"/>
      <c r="S26" s="264"/>
      <c r="T26" s="264"/>
      <c r="U26" s="264"/>
      <c r="V26" s="264"/>
      <c r="W26" s="264"/>
      <c r="X26" s="264"/>
      <c r="Y26" s="264"/>
      <c r="Z26" s="264"/>
      <c r="AA26" s="264"/>
      <c r="AB26" s="264"/>
      <c r="AC26" s="264"/>
      <c r="AD26" s="264"/>
      <c r="AE26" s="264"/>
      <c r="AF26" s="264"/>
      <c r="AG26" s="264"/>
      <c r="AH26" s="264"/>
      <c r="AI26" s="264"/>
      <c r="AJ26" s="264"/>
      <c r="AK26" s="264"/>
      <c r="AL26" s="264"/>
      <c r="AM26" s="264"/>
      <c r="AN26" s="264"/>
      <c r="AO26" s="264"/>
      <c r="AP26" s="264"/>
      <c r="AQ26" s="264"/>
      <c r="AR26" s="264"/>
      <c r="AS26" s="264"/>
      <c r="AT26" s="264"/>
      <c r="AU26" s="264"/>
      <c r="AV26" s="264"/>
      <c r="AW26" s="264"/>
      <c r="AX26" s="264"/>
      <c r="AY26" s="264"/>
      <c r="AZ26" s="264"/>
      <c r="BA26" s="264"/>
      <c r="BB26" s="264"/>
      <c r="BC26" s="264"/>
      <c r="BD26" s="264"/>
      <c r="BE26" s="264"/>
      <c r="BF26" s="264"/>
      <c r="BG26" s="264"/>
      <c r="BH26" s="48">
        <v>30</v>
      </c>
    </row>
    <row r="27" spans="1:60" x14ac:dyDescent="0.25">
      <c r="A27" s="6"/>
      <c r="C27" s="356"/>
      <c r="D27" s="357"/>
      <c r="E27" s="358"/>
      <c r="G27" s="2" t="str">
        <f t="shared" si="43"/>
        <v/>
      </c>
      <c r="H27" s="298">
        <f t="shared" si="42"/>
        <v>0</v>
      </c>
      <c r="I27" s="299"/>
      <c r="J27" s="262"/>
      <c r="K27" s="263"/>
      <c r="L27" s="263"/>
      <c r="M27" s="263"/>
      <c r="N27" s="263"/>
      <c r="O27" s="264"/>
      <c r="P27" s="264"/>
      <c r="Q27" s="264"/>
      <c r="R27" s="264"/>
      <c r="S27" s="264"/>
      <c r="T27" s="264"/>
      <c r="U27" s="264"/>
      <c r="V27" s="264"/>
      <c r="W27" s="264"/>
      <c r="X27" s="264"/>
      <c r="Y27" s="264"/>
      <c r="Z27" s="264"/>
      <c r="AA27" s="264"/>
      <c r="AB27" s="264"/>
      <c r="AC27" s="264"/>
      <c r="AD27" s="264"/>
      <c r="AE27" s="264"/>
      <c r="AF27" s="264"/>
      <c r="AG27" s="264"/>
      <c r="AH27" s="264"/>
      <c r="AI27" s="264"/>
      <c r="AJ27" s="264"/>
      <c r="AK27" s="264"/>
      <c r="AL27" s="264"/>
      <c r="AM27" s="264"/>
      <c r="AN27" s="264"/>
      <c r="AO27" s="264"/>
      <c r="AP27" s="264"/>
      <c r="AQ27" s="264"/>
      <c r="AR27" s="264"/>
      <c r="AS27" s="264"/>
      <c r="AT27" s="264"/>
      <c r="AU27" s="264"/>
      <c r="AV27" s="264"/>
      <c r="AW27" s="264"/>
      <c r="AX27" s="264"/>
      <c r="AY27" s="264"/>
      <c r="AZ27" s="264"/>
      <c r="BA27" s="264"/>
      <c r="BB27" s="264"/>
      <c r="BC27" s="264"/>
      <c r="BD27" s="264"/>
      <c r="BE27" s="264"/>
      <c r="BF27" s="264"/>
      <c r="BG27" s="264"/>
      <c r="BH27" s="48">
        <v>31</v>
      </c>
    </row>
    <row r="28" spans="1:60" x14ac:dyDescent="0.25">
      <c r="A28" s="6"/>
      <c r="C28" s="356"/>
      <c r="D28" s="357"/>
      <c r="E28" s="358"/>
      <c r="G28" s="2" t="str">
        <f t="shared" si="43"/>
        <v/>
      </c>
      <c r="H28" s="298">
        <f t="shared" si="42"/>
        <v>0</v>
      </c>
      <c r="I28" s="299"/>
      <c r="J28" s="262"/>
      <c r="K28" s="263"/>
      <c r="L28" s="263"/>
      <c r="M28" s="263"/>
      <c r="N28" s="263"/>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264"/>
      <c r="AT28" s="264"/>
      <c r="AU28" s="264"/>
      <c r="AV28" s="264"/>
      <c r="AW28" s="264"/>
      <c r="AX28" s="264"/>
      <c r="AY28" s="264"/>
      <c r="AZ28" s="264"/>
      <c r="BA28" s="264"/>
      <c r="BB28" s="264"/>
      <c r="BC28" s="264"/>
      <c r="BD28" s="264"/>
      <c r="BE28" s="264"/>
      <c r="BF28" s="264"/>
      <c r="BG28" s="264"/>
      <c r="BH28" s="48">
        <v>32</v>
      </c>
    </row>
    <row r="29" spans="1:60" x14ac:dyDescent="0.25">
      <c r="A29" s="6"/>
      <c r="C29" s="356"/>
      <c r="D29" s="357"/>
      <c r="E29" s="358"/>
      <c r="G29" s="2" t="str">
        <f t="shared" si="43"/>
        <v/>
      </c>
      <c r="H29" s="298">
        <f t="shared" si="42"/>
        <v>0</v>
      </c>
      <c r="I29" s="299"/>
      <c r="J29" s="262"/>
      <c r="K29" s="263"/>
      <c r="L29" s="263"/>
      <c r="M29" s="263"/>
      <c r="N29" s="263"/>
      <c r="O29" s="264"/>
      <c r="P29" s="264"/>
      <c r="Q29" s="264"/>
      <c r="R29" s="264"/>
      <c r="S29" s="264"/>
      <c r="T29" s="264"/>
      <c r="U29" s="264"/>
      <c r="V29" s="264"/>
      <c r="W29" s="264"/>
      <c r="X29" s="264"/>
      <c r="Y29" s="264"/>
      <c r="Z29" s="264"/>
      <c r="AA29" s="264"/>
      <c r="AB29" s="264"/>
      <c r="AC29" s="264"/>
      <c r="AD29" s="264"/>
      <c r="AE29" s="264"/>
      <c r="AF29" s="264"/>
      <c r="AG29" s="264"/>
      <c r="AH29" s="264"/>
      <c r="AI29" s="264"/>
      <c r="AJ29" s="264"/>
      <c r="AK29" s="264"/>
      <c r="AL29" s="264"/>
      <c r="AM29" s="264"/>
      <c r="AN29" s="264"/>
      <c r="AO29" s="264"/>
      <c r="AP29" s="264"/>
      <c r="AQ29" s="264"/>
      <c r="AR29" s="264"/>
      <c r="AS29" s="264"/>
      <c r="AT29" s="264"/>
      <c r="AU29" s="264"/>
      <c r="AV29" s="264"/>
      <c r="AW29" s="264"/>
      <c r="AX29" s="264"/>
      <c r="AY29" s="264"/>
      <c r="AZ29" s="264"/>
      <c r="BA29" s="264"/>
      <c r="BB29" s="264"/>
      <c r="BC29" s="264"/>
      <c r="BD29" s="264"/>
      <c r="BE29" s="264"/>
      <c r="BF29" s="264"/>
      <c r="BG29" s="264"/>
      <c r="BH29" s="48">
        <v>33</v>
      </c>
    </row>
    <row r="30" spans="1:60" x14ac:dyDescent="0.25">
      <c r="A30" s="6"/>
      <c r="C30" s="356"/>
      <c r="D30" s="357"/>
      <c r="E30" s="358"/>
      <c r="G30" s="2" t="str">
        <f t="shared" si="43"/>
        <v/>
      </c>
      <c r="H30" s="298">
        <f t="shared" si="42"/>
        <v>0</v>
      </c>
      <c r="I30" s="299"/>
      <c r="J30" s="262"/>
      <c r="K30" s="263"/>
      <c r="L30" s="263"/>
      <c r="M30" s="263"/>
      <c r="N30" s="263"/>
      <c r="O30" s="264"/>
      <c r="P30" s="264"/>
      <c r="Q30" s="264"/>
      <c r="R30" s="264"/>
      <c r="S30" s="264"/>
      <c r="T30" s="264"/>
      <c r="U30" s="264"/>
      <c r="V30" s="264"/>
      <c r="W30" s="264"/>
      <c r="X30" s="264"/>
      <c r="Y30" s="264"/>
      <c r="Z30" s="264"/>
      <c r="AA30" s="264"/>
      <c r="AB30" s="264"/>
      <c r="AC30" s="264"/>
      <c r="AD30" s="264"/>
      <c r="AE30" s="264"/>
      <c r="AF30" s="264"/>
      <c r="AG30" s="264"/>
      <c r="AH30" s="264"/>
      <c r="AI30" s="264"/>
      <c r="AJ30" s="264"/>
      <c r="AK30" s="264"/>
      <c r="AL30" s="264"/>
      <c r="AM30" s="264"/>
      <c r="AN30" s="264"/>
      <c r="AO30" s="264"/>
      <c r="AP30" s="264"/>
      <c r="AQ30" s="264"/>
      <c r="AR30" s="264"/>
      <c r="AS30" s="264"/>
      <c r="AT30" s="264"/>
      <c r="AU30" s="264"/>
      <c r="AV30" s="264"/>
      <c r="AW30" s="264"/>
      <c r="AX30" s="264"/>
      <c r="AY30" s="264"/>
      <c r="AZ30" s="264"/>
      <c r="BA30" s="264"/>
      <c r="BB30" s="264"/>
      <c r="BC30" s="264"/>
      <c r="BD30" s="264"/>
      <c r="BE30" s="264"/>
      <c r="BF30" s="264"/>
      <c r="BG30" s="264"/>
      <c r="BH30" s="48">
        <v>34</v>
      </c>
    </row>
    <row r="31" spans="1:60" ht="15.75" thickBot="1" x14ac:dyDescent="0.3">
      <c r="A31" s="6"/>
      <c r="C31" s="383"/>
      <c r="D31" s="384"/>
      <c r="E31" s="385"/>
      <c r="G31" s="2" t="str">
        <f t="shared" si="43"/>
        <v/>
      </c>
      <c r="H31" s="300">
        <f t="shared" si="42"/>
        <v>0</v>
      </c>
      <c r="I31" s="301"/>
      <c r="J31" s="265"/>
      <c r="K31" s="266"/>
      <c r="L31" s="266"/>
      <c r="M31" s="266"/>
      <c r="N31" s="266"/>
      <c r="O31" s="267"/>
      <c r="P31" s="267"/>
      <c r="Q31" s="267"/>
      <c r="R31" s="267"/>
      <c r="S31" s="267"/>
      <c r="T31" s="267"/>
      <c r="U31" s="267"/>
      <c r="V31" s="267"/>
      <c r="W31" s="267"/>
      <c r="X31" s="267"/>
      <c r="Y31" s="267"/>
      <c r="Z31" s="267"/>
      <c r="AA31" s="267"/>
      <c r="AB31" s="267"/>
      <c r="AC31" s="267"/>
      <c r="AD31" s="267"/>
      <c r="AE31" s="267"/>
      <c r="AF31" s="267"/>
      <c r="AG31" s="267"/>
      <c r="AH31" s="267"/>
      <c r="AI31" s="267"/>
      <c r="AJ31" s="267"/>
      <c r="AK31" s="267"/>
      <c r="AL31" s="267"/>
      <c r="AM31" s="267"/>
      <c r="AN31" s="267"/>
      <c r="AO31" s="267"/>
      <c r="AP31" s="267"/>
      <c r="AQ31" s="267"/>
      <c r="AR31" s="267"/>
      <c r="AS31" s="267"/>
      <c r="AT31" s="267"/>
      <c r="AU31" s="267"/>
      <c r="AV31" s="267"/>
      <c r="AW31" s="267"/>
      <c r="AX31" s="267"/>
      <c r="AY31" s="267"/>
      <c r="AZ31" s="267"/>
      <c r="BA31" s="267"/>
      <c r="BB31" s="267"/>
      <c r="BC31" s="267"/>
      <c r="BD31" s="267"/>
      <c r="BE31" s="267"/>
      <c r="BF31" s="267"/>
      <c r="BG31" s="267"/>
      <c r="BH31" s="48">
        <v>35</v>
      </c>
    </row>
    <row r="32" spans="1:60" ht="13.5" customHeight="1" thickBot="1" x14ac:dyDescent="0.3">
      <c r="A32" s="6"/>
      <c r="G32" s="2"/>
      <c r="H32" s="393" t="s">
        <v>8</v>
      </c>
      <c r="I32" s="393"/>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48">
        <v>36</v>
      </c>
    </row>
    <row r="33" spans="1:60" ht="15.75" thickBot="1" x14ac:dyDescent="0.3">
      <c r="A33" s="6"/>
      <c r="G33" s="2"/>
      <c r="H33" s="391">
        <f>+SUM(J33:BG33)</f>
        <v>0</v>
      </c>
      <c r="I33" s="392"/>
      <c r="J33" s="127">
        <f t="shared" ref="J33:AO33" si="44">IF(J21&gt;$G$14,"",SUM(J22:J31))</f>
        <v>0</v>
      </c>
      <c r="K33" s="128">
        <f t="shared" si="44"/>
        <v>0</v>
      </c>
      <c r="L33" s="128">
        <f t="shared" si="44"/>
        <v>0</v>
      </c>
      <c r="M33" s="128">
        <f t="shared" si="44"/>
        <v>0</v>
      </c>
      <c r="N33" s="128">
        <f t="shared" si="44"/>
        <v>0</v>
      </c>
      <c r="O33" s="129">
        <f t="shared" si="44"/>
        <v>0</v>
      </c>
      <c r="P33" s="129">
        <f t="shared" si="44"/>
        <v>0</v>
      </c>
      <c r="Q33" s="129">
        <f t="shared" si="44"/>
        <v>0</v>
      </c>
      <c r="R33" s="129">
        <f t="shared" si="44"/>
        <v>0</v>
      </c>
      <c r="S33" s="129">
        <f t="shared" si="44"/>
        <v>0</v>
      </c>
      <c r="T33" s="129">
        <f t="shared" si="44"/>
        <v>0</v>
      </c>
      <c r="U33" s="129">
        <f t="shared" si="44"/>
        <v>0</v>
      </c>
      <c r="V33" s="129">
        <f t="shared" si="44"/>
        <v>0</v>
      </c>
      <c r="W33" s="129">
        <f t="shared" si="44"/>
        <v>0</v>
      </c>
      <c r="X33" s="129">
        <f t="shared" si="44"/>
        <v>0</v>
      </c>
      <c r="Y33" s="129" t="str">
        <f t="shared" si="44"/>
        <v/>
      </c>
      <c r="Z33" s="129" t="str">
        <f t="shared" si="44"/>
        <v/>
      </c>
      <c r="AA33" s="129" t="str">
        <f t="shared" si="44"/>
        <v/>
      </c>
      <c r="AB33" s="129" t="str">
        <f t="shared" si="44"/>
        <v/>
      </c>
      <c r="AC33" s="129" t="str">
        <f t="shared" si="44"/>
        <v/>
      </c>
      <c r="AD33" s="129" t="str">
        <f t="shared" si="44"/>
        <v/>
      </c>
      <c r="AE33" s="129" t="str">
        <f t="shared" si="44"/>
        <v/>
      </c>
      <c r="AF33" s="129" t="str">
        <f t="shared" si="44"/>
        <v/>
      </c>
      <c r="AG33" s="129" t="str">
        <f t="shared" si="44"/>
        <v/>
      </c>
      <c r="AH33" s="129" t="str">
        <f t="shared" si="44"/>
        <v/>
      </c>
      <c r="AI33" s="129" t="str">
        <f t="shared" si="44"/>
        <v/>
      </c>
      <c r="AJ33" s="129" t="str">
        <f t="shared" si="44"/>
        <v/>
      </c>
      <c r="AK33" s="129" t="str">
        <f t="shared" si="44"/>
        <v/>
      </c>
      <c r="AL33" s="129" t="str">
        <f t="shared" si="44"/>
        <v/>
      </c>
      <c r="AM33" s="129" t="str">
        <f t="shared" si="44"/>
        <v/>
      </c>
      <c r="AN33" s="129" t="str">
        <f t="shared" si="44"/>
        <v/>
      </c>
      <c r="AO33" s="129" t="str">
        <f t="shared" si="44"/>
        <v/>
      </c>
      <c r="AP33" s="129" t="str">
        <f t="shared" ref="AP33:BG33" si="45">IF(AP21&gt;$G$14,"",SUM(AP22:AP31))</f>
        <v/>
      </c>
      <c r="AQ33" s="129" t="str">
        <f t="shared" si="45"/>
        <v/>
      </c>
      <c r="AR33" s="129" t="str">
        <f t="shared" si="45"/>
        <v/>
      </c>
      <c r="AS33" s="129" t="str">
        <f t="shared" si="45"/>
        <v/>
      </c>
      <c r="AT33" s="129" t="str">
        <f t="shared" si="45"/>
        <v/>
      </c>
      <c r="AU33" s="129" t="str">
        <f t="shared" si="45"/>
        <v/>
      </c>
      <c r="AV33" s="129" t="str">
        <f t="shared" si="45"/>
        <v/>
      </c>
      <c r="AW33" s="129" t="str">
        <f t="shared" si="45"/>
        <v/>
      </c>
      <c r="AX33" s="129" t="str">
        <f t="shared" si="45"/>
        <v/>
      </c>
      <c r="AY33" s="129" t="str">
        <f t="shared" si="45"/>
        <v/>
      </c>
      <c r="AZ33" s="129" t="str">
        <f t="shared" si="45"/>
        <v/>
      </c>
      <c r="BA33" s="129" t="str">
        <f t="shared" si="45"/>
        <v/>
      </c>
      <c r="BB33" s="129" t="str">
        <f t="shared" si="45"/>
        <v/>
      </c>
      <c r="BC33" s="129" t="str">
        <f t="shared" si="45"/>
        <v/>
      </c>
      <c r="BD33" s="129" t="str">
        <f t="shared" si="45"/>
        <v/>
      </c>
      <c r="BE33" s="129" t="str">
        <f t="shared" si="45"/>
        <v/>
      </c>
      <c r="BF33" s="129" t="str">
        <f t="shared" si="45"/>
        <v/>
      </c>
      <c r="BG33" s="129" t="str">
        <f t="shared" si="45"/>
        <v/>
      </c>
      <c r="BH33" s="48">
        <v>37</v>
      </c>
    </row>
    <row r="34" spans="1:60" x14ac:dyDescent="0.25">
      <c r="A34" s="6"/>
      <c r="G34" s="2"/>
      <c r="BH34" s="48">
        <v>38</v>
      </c>
    </row>
    <row r="35" spans="1:60" ht="18.75" x14ac:dyDescent="0.3">
      <c r="A35" s="6"/>
      <c r="C35" s="18" t="s">
        <v>9</v>
      </c>
      <c r="BH35" s="48">
        <v>39</v>
      </c>
    </row>
    <row r="36" spans="1:60" ht="15.75" thickBot="1" x14ac:dyDescent="0.3">
      <c r="A36" s="6"/>
      <c r="H36" s="386" t="s">
        <v>8</v>
      </c>
      <c r="I36" s="386"/>
      <c r="J36" s="65">
        <f>+G13</f>
        <v>2024</v>
      </c>
      <c r="K36" s="2">
        <f t="shared" ref="K36" si="46">+J36+1</f>
        <v>2025</v>
      </c>
      <c r="L36" s="2">
        <f t="shared" ref="L36" si="47">+K36+1</f>
        <v>2026</v>
      </c>
      <c r="M36" s="2">
        <f t="shared" ref="M36" si="48">+L36+1</f>
        <v>2027</v>
      </c>
      <c r="N36" s="2">
        <f t="shared" ref="N36" si="49">+M36+1</f>
        <v>2028</v>
      </c>
      <c r="O36" s="2">
        <f t="shared" ref="O36" si="50">+N36+1</f>
        <v>2029</v>
      </c>
      <c r="P36" s="2">
        <f t="shared" ref="P36" si="51">+O36+1</f>
        <v>2030</v>
      </c>
      <c r="Q36" s="2">
        <f t="shared" ref="Q36" si="52">+P36+1</f>
        <v>2031</v>
      </c>
      <c r="R36" s="2">
        <f t="shared" ref="R36" si="53">+Q36+1</f>
        <v>2032</v>
      </c>
      <c r="S36" s="2">
        <f t="shared" ref="S36" si="54">+R36+1</f>
        <v>2033</v>
      </c>
      <c r="T36" s="2">
        <f t="shared" ref="T36" si="55">+S36+1</f>
        <v>2034</v>
      </c>
      <c r="U36" s="2">
        <f t="shared" ref="U36" si="56">+T36+1</f>
        <v>2035</v>
      </c>
      <c r="V36" s="2">
        <f t="shared" ref="V36" si="57">+U36+1</f>
        <v>2036</v>
      </c>
      <c r="W36" s="2">
        <f t="shared" ref="W36" si="58">+V36+1</f>
        <v>2037</v>
      </c>
      <c r="X36" s="2">
        <f t="shared" ref="X36" si="59">+W36+1</f>
        <v>2038</v>
      </c>
      <c r="Y36" s="2">
        <f t="shared" ref="Y36" si="60">+X36+1</f>
        <v>2039</v>
      </c>
      <c r="Z36" s="2">
        <f t="shared" ref="Z36" si="61">+Y36+1</f>
        <v>2040</v>
      </c>
      <c r="AA36" s="2">
        <f t="shared" ref="AA36" si="62">+Z36+1</f>
        <v>2041</v>
      </c>
      <c r="AB36" s="2">
        <f t="shared" ref="AB36" si="63">+AA36+1</f>
        <v>2042</v>
      </c>
      <c r="AC36" s="2">
        <f t="shared" ref="AC36" si="64">+AB36+1</f>
        <v>2043</v>
      </c>
      <c r="AD36" s="2">
        <f t="shared" ref="AD36" si="65">+AC36+1</f>
        <v>2044</v>
      </c>
      <c r="AE36" s="2">
        <f t="shared" ref="AE36" si="66">+AD36+1</f>
        <v>2045</v>
      </c>
      <c r="AF36" s="2">
        <f t="shared" ref="AF36" si="67">+AE36+1</f>
        <v>2046</v>
      </c>
      <c r="AG36" s="2">
        <f t="shared" ref="AG36" si="68">+AF36+1</f>
        <v>2047</v>
      </c>
      <c r="AH36" s="2">
        <f t="shared" ref="AH36" si="69">+AG36+1</f>
        <v>2048</v>
      </c>
      <c r="AI36" s="2">
        <f t="shared" ref="AI36" si="70">+AH36+1</f>
        <v>2049</v>
      </c>
      <c r="AJ36" s="2">
        <f t="shared" ref="AJ36" si="71">+AI36+1</f>
        <v>2050</v>
      </c>
      <c r="AK36" s="2">
        <f t="shared" ref="AK36" si="72">+AJ36+1</f>
        <v>2051</v>
      </c>
      <c r="AL36" s="2">
        <f t="shared" ref="AL36" si="73">+AK36+1</f>
        <v>2052</v>
      </c>
      <c r="AM36" s="2">
        <f t="shared" ref="AM36" si="74">+AL36+1</f>
        <v>2053</v>
      </c>
      <c r="AN36" s="2">
        <f t="shared" ref="AN36" si="75">+AM36+1</f>
        <v>2054</v>
      </c>
      <c r="AO36" s="2">
        <f t="shared" ref="AO36" si="76">+AN36+1</f>
        <v>2055</v>
      </c>
      <c r="AP36" s="2">
        <f t="shared" ref="AP36" si="77">+AO36+1</f>
        <v>2056</v>
      </c>
      <c r="AQ36" s="2">
        <f t="shared" ref="AQ36" si="78">+AP36+1</f>
        <v>2057</v>
      </c>
      <c r="AR36" s="2">
        <f t="shared" ref="AR36" si="79">+AQ36+1</f>
        <v>2058</v>
      </c>
      <c r="AS36" s="2">
        <f t="shared" ref="AS36" si="80">+AR36+1</f>
        <v>2059</v>
      </c>
      <c r="AT36" s="2">
        <f t="shared" ref="AT36" si="81">+AS36+1</f>
        <v>2060</v>
      </c>
      <c r="AU36" s="2">
        <f t="shared" ref="AU36" si="82">+AT36+1</f>
        <v>2061</v>
      </c>
      <c r="AV36" s="2">
        <f t="shared" ref="AV36" si="83">+AU36+1</f>
        <v>2062</v>
      </c>
      <c r="AW36" s="2">
        <f t="shared" ref="AW36" si="84">+AV36+1</f>
        <v>2063</v>
      </c>
      <c r="AX36" s="2">
        <f t="shared" ref="AX36" si="85">+AW36+1</f>
        <v>2064</v>
      </c>
      <c r="AY36" s="2">
        <f t="shared" ref="AY36" si="86">+AX36+1</f>
        <v>2065</v>
      </c>
      <c r="AZ36" s="2">
        <f t="shared" ref="AZ36" si="87">+AY36+1</f>
        <v>2066</v>
      </c>
      <c r="BA36" s="2">
        <f t="shared" ref="BA36" si="88">+AZ36+1</f>
        <v>2067</v>
      </c>
      <c r="BB36" s="2">
        <f t="shared" ref="BB36" si="89">+BA36+1</f>
        <v>2068</v>
      </c>
      <c r="BC36" s="2">
        <f t="shared" ref="BC36" si="90">+BB36+1</f>
        <v>2069</v>
      </c>
      <c r="BD36" s="2">
        <f t="shared" ref="BD36" si="91">+BC36+1</f>
        <v>2070</v>
      </c>
      <c r="BE36" s="2">
        <f t="shared" ref="BE36" si="92">+BD36+1</f>
        <v>2071</v>
      </c>
      <c r="BF36" s="2">
        <f t="shared" ref="BF36" si="93">+BE36+1</f>
        <v>2072</v>
      </c>
      <c r="BG36" s="2">
        <f t="shared" ref="BG36" si="94">+BF36+1</f>
        <v>2073</v>
      </c>
      <c r="BH36" s="48">
        <v>40</v>
      </c>
    </row>
    <row r="37" spans="1:60" ht="15.75" thickBot="1" x14ac:dyDescent="0.3">
      <c r="A37" s="6"/>
      <c r="C37" s="363" t="s">
        <v>9</v>
      </c>
      <c r="D37" s="364"/>
      <c r="E37" s="365"/>
      <c r="F37" s="144"/>
      <c r="G37" s="1" t="str">
        <f>IF(OR(COUNTIF(J37:AW37,"&lt;0")&gt;0,COUNTIF(J37:AW37,"*")&gt;0),"Warning","")</f>
        <v/>
      </c>
      <c r="H37" s="391">
        <f>+SUM(J37:BG37)</f>
        <v>0</v>
      </c>
      <c r="I37" s="392"/>
      <c r="J37" s="275"/>
      <c r="K37" s="276"/>
      <c r="L37" s="276"/>
      <c r="M37" s="276"/>
      <c r="N37" s="276"/>
      <c r="O37" s="277"/>
      <c r="P37" s="277"/>
      <c r="Q37" s="277"/>
      <c r="R37" s="277"/>
      <c r="S37" s="277"/>
      <c r="T37" s="277"/>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6"/>
      <c r="AX37" s="276"/>
      <c r="AY37" s="276"/>
      <c r="AZ37" s="276"/>
      <c r="BA37" s="276"/>
      <c r="BB37" s="276"/>
      <c r="BC37" s="276"/>
      <c r="BD37" s="276"/>
      <c r="BE37" s="276"/>
      <c r="BF37" s="276"/>
      <c r="BG37" s="277"/>
      <c r="BH37" s="48">
        <v>41</v>
      </c>
    </row>
    <row r="38" spans="1:60" x14ac:dyDescent="0.25">
      <c r="A38" s="6"/>
      <c r="BH38" s="48">
        <v>42</v>
      </c>
    </row>
    <row r="39" spans="1:60" x14ac:dyDescent="0.25">
      <c r="A39" s="6"/>
      <c r="C39" s="4"/>
      <c r="D39" s="43"/>
      <c r="E39" s="43"/>
      <c r="F39" s="43"/>
      <c r="G39" s="30"/>
      <c r="BH39" s="48">
        <v>43</v>
      </c>
    </row>
    <row r="40" spans="1:60" ht="18.75" x14ac:dyDescent="0.3">
      <c r="A40" s="6"/>
      <c r="C40" s="18" t="s">
        <v>11</v>
      </c>
      <c r="BH40" s="48">
        <v>44</v>
      </c>
    </row>
    <row r="41" spans="1:60" ht="15" customHeight="1" x14ac:dyDescent="0.3">
      <c r="A41" s="6"/>
      <c r="B41" s="167"/>
      <c r="C41" s="181"/>
      <c r="BH41" s="48">
        <v>45</v>
      </c>
    </row>
    <row r="42" spans="1:60" ht="15.75" thickBot="1" x14ac:dyDescent="0.3">
      <c r="A42" s="6"/>
      <c r="C42" s="2" t="s">
        <v>10</v>
      </c>
      <c r="D42" s="2">
        <f>+G14</f>
        <v>2038</v>
      </c>
      <c r="BH42" s="48">
        <v>46</v>
      </c>
    </row>
    <row r="43" spans="1:60" ht="15.75" thickBot="1" x14ac:dyDescent="0.3">
      <c r="A43" s="6"/>
      <c r="C43" s="4" t="s">
        <v>112</v>
      </c>
      <c r="D43" s="208"/>
      <c r="E43" s="2" t="str">
        <f>IF(COUNTIF(D43,"*")&gt;0,"Warning","")</f>
        <v/>
      </c>
      <c r="G43" s="196"/>
      <c r="BH43" s="48">
        <v>47</v>
      </c>
    </row>
    <row r="44" spans="1:60" x14ac:dyDescent="0.25">
      <c r="A44" s="6"/>
      <c r="BH44" s="48">
        <v>48</v>
      </c>
    </row>
    <row r="45" spans="1:60" x14ac:dyDescent="0.25">
      <c r="A45" s="6"/>
      <c r="BH45" s="48">
        <v>49</v>
      </c>
    </row>
    <row r="46" spans="1:60" ht="19.5" thickBot="1" x14ac:dyDescent="0.35">
      <c r="A46" s="6"/>
      <c r="B46" s="24" t="s">
        <v>84</v>
      </c>
      <c r="C46" s="25"/>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48">
        <v>50</v>
      </c>
    </row>
    <row r="47" spans="1:60" ht="18.75" x14ac:dyDescent="0.3">
      <c r="A47" s="6"/>
      <c r="B47" s="352" t="str">
        <f>IF(COUNTIF(H50:H59,"Warning")&gt;0,"Please Correct","Ok")</f>
        <v>Ok</v>
      </c>
      <c r="C47" s="352"/>
      <c r="E47" s="33"/>
      <c r="F47" s="33"/>
      <c r="BH47" s="6"/>
    </row>
    <row r="48" spans="1:60" x14ac:dyDescent="0.25">
      <c r="A48" s="6"/>
      <c r="F48" s="28"/>
      <c r="G48" s="28"/>
      <c r="BH48" s="6"/>
    </row>
    <row r="49" spans="1:60" ht="27.75" customHeight="1" thickBot="1" x14ac:dyDescent="0.3">
      <c r="A49" s="6"/>
      <c r="C49" s="1" t="s">
        <v>160</v>
      </c>
      <c r="F49" s="28"/>
      <c r="G49" s="28" t="s">
        <v>7</v>
      </c>
      <c r="I49" s="64" t="s">
        <v>44</v>
      </c>
      <c r="J49" s="2">
        <f>+'Input Sheet'!$G$13</f>
        <v>2024</v>
      </c>
      <c r="K49" s="2">
        <f t="shared" ref="K49:AM49" si="95">J49+1</f>
        <v>2025</v>
      </c>
      <c r="L49" s="2">
        <f t="shared" si="95"/>
        <v>2026</v>
      </c>
      <c r="M49" s="2">
        <f t="shared" si="95"/>
        <v>2027</v>
      </c>
      <c r="N49" s="2">
        <f t="shared" si="95"/>
        <v>2028</v>
      </c>
      <c r="O49" s="2">
        <f t="shared" si="95"/>
        <v>2029</v>
      </c>
      <c r="P49" s="2">
        <f t="shared" si="95"/>
        <v>2030</v>
      </c>
      <c r="Q49" s="2">
        <f t="shared" si="95"/>
        <v>2031</v>
      </c>
      <c r="R49" s="2">
        <f t="shared" si="95"/>
        <v>2032</v>
      </c>
      <c r="S49" s="2">
        <f t="shared" si="95"/>
        <v>2033</v>
      </c>
      <c r="T49" s="2">
        <f t="shared" si="95"/>
        <v>2034</v>
      </c>
      <c r="U49" s="2">
        <f t="shared" si="95"/>
        <v>2035</v>
      </c>
      <c r="V49" s="2">
        <f t="shared" si="95"/>
        <v>2036</v>
      </c>
      <c r="W49" s="2">
        <f t="shared" si="95"/>
        <v>2037</v>
      </c>
      <c r="X49" s="2">
        <f t="shared" si="95"/>
        <v>2038</v>
      </c>
      <c r="Y49" s="2">
        <f t="shared" si="95"/>
        <v>2039</v>
      </c>
      <c r="Z49" s="2">
        <f t="shared" si="95"/>
        <v>2040</v>
      </c>
      <c r="AA49" s="2">
        <f t="shared" si="95"/>
        <v>2041</v>
      </c>
      <c r="AB49" s="2">
        <f t="shared" si="95"/>
        <v>2042</v>
      </c>
      <c r="AC49" s="2">
        <f t="shared" si="95"/>
        <v>2043</v>
      </c>
      <c r="AD49" s="2">
        <f t="shared" si="95"/>
        <v>2044</v>
      </c>
      <c r="AE49" s="2">
        <f t="shared" si="95"/>
        <v>2045</v>
      </c>
      <c r="AF49" s="2">
        <f t="shared" si="95"/>
        <v>2046</v>
      </c>
      <c r="AG49" s="2">
        <f t="shared" si="95"/>
        <v>2047</v>
      </c>
      <c r="AH49" s="2">
        <f t="shared" si="95"/>
        <v>2048</v>
      </c>
      <c r="AI49" s="2">
        <f t="shared" si="95"/>
        <v>2049</v>
      </c>
      <c r="AJ49" s="2">
        <f t="shared" si="95"/>
        <v>2050</v>
      </c>
      <c r="AK49" s="2">
        <f t="shared" si="95"/>
        <v>2051</v>
      </c>
      <c r="AL49" s="2">
        <f t="shared" si="95"/>
        <v>2052</v>
      </c>
      <c r="AM49" s="2">
        <f t="shared" si="95"/>
        <v>2053</v>
      </c>
      <c r="AN49" s="2">
        <f t="shared" ref="AN49" si="96">AM49+1</f>
        <v>2054</v>
      </c>
      <c r="AO49" s="2">
        <f t="shared" ref="AO49" si="97">AN49+1</f>
        <v>2055</v>
      </c>
      <c r="AP49" s="2">
        <f t="shared" ref="AP49" si="98">AO49+1</f>
        <v>2056</v>
      </c>
      <c r="AQ49" s="2">
        <f t="shared" ref="AQ49" si="99">AP49+1</f>
        <v>2057</v>
      </c>
      <c r="AR49" s="2">
        <f t="shared" ref="AR49" si="100">AQ49+1</f>
        <v>2058</v>
      </c>
      <c r="AS49" s="2">
        <f t="shared" ref="AS49" si="101">AR49+1</f>
        <v>2059</v>
      </c>
      <c r="AT49" s="2">
        <f t="shared" ref="AT49" si="102">AS49+1</f>
        <v>2060</v>
      </c>
      <c r="AU49" s="2">
        <f t="shared" ref="AU49" si="103">AT49+1</f>
        <v>2061</v>
      </c>
      <c r="AV49" s="2">
        <f t="shared" ref="AV49" si="104">AU49+1</f>
        <v>2062</v>
      </c>
      <c r="AW49" s="2">
        <f t="shared" ref="AW49" si="105">AV49+1</f>
        <v>2063</v>
      </c>
      <c r="AX49" s="2">
        <f t="shared" ref="AX49" si="106">AW49+1</f>
        <v>2064</v>
      </c>
      <c r="AY49" s="2">
        <f t="shared" ref="AY49" si="107">AX49+1</f>
        <v>2065</v>
      </c>
      <c r="AZ49" s="2">
        <f t="shared" ref="AZ49" si="108">AY49+1</f>
        <v>2066</v>
      </c>
      <c r="BA49" s="2">
        <f t="shared" ref="BA49" si="109">AZ49+1</f>
        <v>2067</v>
      </c>
      <c r="BB49" s="2">
        <f t="shared" ref="BB49" si="110">BA49+1</f>
        <v>2068</v>
      </c>
      <c r="BC49" s="2">
        <f t="shared" ref="BC49" si="111">BB49+1</f>
        <v>2069</v>
      </c>
      <c r="BD49" s="2">
        <f t="shared" ref="BD49" si="112">BC49+1</f>
        <v>2070</v>
      </c>
      <c r="BE49" s="2">
        <f t="shared" ref="BE49" si="113">BD49+1</f>
        <v>2071</v>
      </c>
      <c r="BF49" s="2">
        <f t="shared" ref="BF49" si="114">BE49+1</f>
        <v>2072</v>
      </c>
      <c r="BG49" s="2">
        <f t="shared" ref="BG49" si="115">BF49+1</f>
        <v>2073</v>
      </c>
      <c r="BH49" s="6"/>
    </row>
    <row r="50" spans="1:60" ht="15" customHeight="1" x14ac:dyDescent="0.25">
      <c r="A50" s="6"/>
      <c r="C50" s="353"/>
      <c r="D50" s="354"/>
      <c r="E50" s="355"/>
      <c r="F50" s="28"/>
      <c r="G50" s="254"/>
      <c r="H50" s="1" t="str">
        <f>IF(OR(COUNTIF(J50:AW50,"&lt;0")&gt;0,COUNTIF(J50:AW50,"*")&gt;0,ISNUMBER(I50),COUNTIF(G50,"*")&gt;0,OR(COUNTIF(G50,"*")&gt;0,AND(COUNT(J50:BG50)&gt;0,ISBLANK(G50)))),"Warning","")</f>
        <v/>
      </c>
      <c r="I50" s="214"/>
      <c r="J50" s="215"/>
      <c r="K50" s="216"/>
      <c r="L50" s="216"/>
      <c r="M50" s="216"/>
      <c r="N50" s="216"/>
      <c r="O50" s="216"/>
      <c r="P50" s="216"/>
      <c r="Q50" s="216"/>
      <c r="R50" s="216"/>
      <c r="S50" s="216"/>
      <c r="T50" s="216"/>
      <c r="U50" s="216"/>
      <c r="V50" s="216"/>
      <c r="W50" s="216"/>
      <c r="X50" s="216"/>
      <c r="Y50" s="216"/>
      <c r="Z50" s="216"/>
      <c r="AA50" s="216"/>
      <c r="AB50" s="216"/>
      <c r="AC50" s="216"/>
      <c r="AD50" s="216"/>
      <c r="AE50" s="216"/>
      <c r="AF50" s="216"/>
      <c r="AG50" s="216"/>
      <c r="AH50" s="216"/>
      <c r="AI50" s="216"/>
      <c r="AJ50" s="216"/>
      <c r="AK50" s="216"/>
      <c r="AL50" s="216"/>
      <c r="AM50" s="216"/>
      <c r="AN50" s="216"/>
      <c r="AO50" s="216"/>
      <c r="AP50" s="216"/>
      <c r="AQ50" s="216"/>
      <c r="AR50" s="216"/>
      <c r="AS50" s="216"/>
      <c r="AT50" s="216"/>
      <c r="AU50" s="216"/>
      <c r="AV50" s="216"/>
      <c r="AW50" s="216"/>
      <c r="AX50" s="216"/>
      <c r="AY50" s="216"/>
      <c r="AZ50" s="216"/>
      <c r="BA50" s="216"/>
      <c r="BB50" s="216"/>
      <c r="BC50" s="216"/>
      <c r="BD50" s="216"/>
      <c r="BE50" s="216"/>
      <c r="BF50" s="216"/>
      <c r="BG50" s="216"/>
      <c r="BH50" s="6"/>
    </row>
    <row r="51" spans="1:60" x14ac:dyDescent="0.25">
      <c r="A51" s="6"/>
      <c r="C51" s="356"/>
      <c r="D51" s="357"/>
      <c r="E51" s="358"/>
      <c r="F51" s="28"/>
      <c r="G51" s="255"/>
      <c r="H51" s="1" t="str">
        <f t="shared" ref="H51:H59" si="116">IF(OR(COUNTIF(J51:AW51,"&lt;0")&gt;0,COUNTIF(J51:AW51,"*")&gt;0,ISNUMBER(I51),COUNTIF(G51,"*")&gt;0,OR(COUNTIF(G51,"*")&gt;0,AND(COUNT(J51:BG51)&gt;0,ISBLANK(G51)))),"Warning","")</f>
        <v/>
      </c>
      <c r="I51" s="217"/>
      <c r="J51" s="218"/>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219"/>
      <c r="AI51" s="219"/>
      <c r="AJ51" s="219"/>
      <c r="AK51" s="219"/>
      <c r="AL51" s="219"/>
      <c r="AM51" s="219"/>
      <c r="AN51" s="219"/>
      <c r="AO51" s="219"/>
      <c r="AP51" s="219"/>
      <c r="AQ51" s="219"/>
      <c r="AR51" s="219"/>
      <c r="AS51" s="219"/>
      <c r="AT51" s="219"/>
      <c r="AU51" s="219"/>
      <c r="AV51" s="219"/>
      <c r="AW51" s="219"/>
      <c r="AX51" s="219"/>
      <c r="AY51" s="219"/>
      <c r="AZ51" s="219"/>
      <c r="BA51" s="219"/>
      <c r="BB51" s="219"/>
      <c r="BC51" s="219"/>
      <c r="BD51" s="219"/>
      <c r="BE51" s="219"/>
      <c r="BF51" s="219"/>
      <c r="BG51" s="219"/>
      <c r="BH51" s="6"/>
    </row>
    <row r="52" spans="1:60" x14ac:dyDescent="0.25">
      <c r="A52" s="6"/>
      <c r="C52" s="356"/>
      <c r="D52" s="357"/>
      <c r="E52" s="358"/>
      <c r="F52" s="28"/>
      <c r="G52" s="255"/>
      <c r="H52" s="1" t="str">
        <f>IF(OR(COUNTIF(J52:AW52,"&lt;0")&gt;0,COUNTIF(J52:AW52,"*")&gt;0,ISNUMBER(I52),COUNTIF(G52,"*")&gt;0,OR(COUNTIF(G52,"*")&gt;0,AND(COUNT(J52:BG52)&gt;0,ISBLANK(G52)))),"Warning","")</f>
        <v/>
      </c>
      <c r="I52" s="217"/>
      <c r="J52" s="218"/>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19"/>
      <c r="AQ52" s="219"/>
      <c r="AR52" s="219"/>
      <c r="AS52" s="219"/>
      <c r="AT52" s="219"/>
      <c r="AU52" s="219"/>
      <c r="AV52" s="219"/>
      <c r="AW52" s="219"/>
      <c r="AX52" s="219"/>
      <c r="AY52" s="219"/>
      <c r="AZ52" s="219"/>
      <c r="BA52" s="219"/>
      <c r="BB52" s="219"/>
      <c r="BC52" s="219"/>
      <c r="BD52" s="219"/>
      <c r="BE52" s="219"/>
      <c r="BF52" s="219"/>
      <c r="BG52" s="219"/>
      <c r="BH52" s="6"/>
    </row>
    <row r="53" spans="1:60" x14ac:dyDescent="0.25">
      <c r="A53" s="6"/>
      <c r="C53" s="356"/>
      <c r="D53" s="357"/>
      <c r="E53" s="358"/>
      <c r="F53" s="28"/>
      <c r="G53" s="255"/>
      <c r="H53" s="1" t="str">
        <f>IF(OR(COUNTIF(J53:AW53,"&lt;0")&gt;0,COUNTIF(J53:AW53,"*")&gt;0,ISNUMBER(I53),COUNTIF(G53,"*")&gt;0,OR(COUNTIF(G53,"*")&gt;0,AND(COUNT(J53:BG53)&gt;0,ISBLANK(G53)))),"Warning","")</f>
        <v/>
      </c>
      <c r="I53" s="217"/>
      <c r="J53" s="218"/>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19"/>
      <c r="AQ53" s="219"/>
      <c r="AR53" s="219"/>
      <c r="AS53" s="219"/>
      <c r="AT53" s="219"/>
      <c r="AU53" s="219"/>
      <c r="AV53" s="219"/>
      <c r="AW53" s="219"/>
      <c r="AX53" s="219"/>
      <c r="AY53" s="219"/>
      <c r="AZ53" s="219"/>
      <c r="BA53" s="219"/>
      <c r="BB53" s="219"/>
      <c r="BC53" s="219"/>
      <c r="BD53" s="219"/>
      <c r="BE53" s="219"/>
      <c r="BF53" s="219"/>
      <c r="BG53" s="219"/>
      <c r="BH53" s="6"/>
    </row>
    <row r="54" spans="1:60" x14ac:dyDescent="0.25">
      <c r="A54" s="6"/>
      <c r="C54" s="356"/>
      <c r="D54" s="357"/>
      <c r="E54" s="358"/>
      <c r="F54" s="28"/>
      <c r="G54" s="255"/>
      <c r="H54" s="1" t="str">
        <f>IF(OR(COUNTIF(J54:AW54,"&lt;0")&gt;0,COUNTIF(J54:AW54,"*")&gt;0,ISNUMBER(I54),COUNTIF(G54,"*")&gt;0,OR(COUNTIF(G54,"*")&gt;0,AND(COUNT(J54:BG54)&gt;0,ISBLANK(G54)))),"Warning","")</f>
        <v/>
      </c>
      <c r="I54" s="217"/>
      <c r="J54" s="218"/>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19"/>
      <c r="AQ54" s="219"/>
      <c r="AR54" s="219"/>
      <c r="AS54" s="219"/>
      <c r="AT54" s="219"/>
      <c r="AU54" s="219"/>
      <c r="AV54" s="219"/>
      <c r="AW54" s="219"/>
      <c r="AX54" s="219"/>
      <c r="AY54" s="219"/>
      <c r="AZ54" s="219"/>
      <c r="BA54" s="219"/>
      <c r="BB54" s="219"/>
      <c r="BC54" s="219"/>
      <c r="BD54" s="219"/>
      <c r="BE54" s="219"/>
      <c r="BF54" s="219"/>
      <c r="BG54" s="219"/>
      <c r="BH54" s="6"/>
    </row>
    <row r="55" spans="1:60" x14ac:dyDescent="0.25">
      <c r="A55" s="6"/>
      <c r="C55" s="356"/>
      <c r="D55" s="357"/>
      <c r="E55" s="358"/>
      <c r="F55" s="28"/>
      <c r="G55" s="255"/>
      <c r="H55" s="1" t="str">
        <f t="shared" si="116"/>
        <v/>
      </c>
      <c r="I55" s="217"/>
      <c r="J55" s="218"/>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19"/>
      <c r="AO55" s="219"/>
      <c r="AP55" s="219"/>
      <c r="AQ55" s="219"/>
      <c r="AR55" s="219"/>
      <c r="AS55" s="219"/>
      <c r="AT55" s="219"/>
      <c r="AU55" s="219"/>
      <c r="AV55" s="219"/>
      <c r="AW55" s="219"/>
      <c r="AX55" s="219"/>
      <c r="AY55" s="219"/>
      <c r="AZ55" s="219"/>
      <c r="BA55" s="219"/>
      <c r="BB55" s="219"/>
      <c r="BC55" s="219"/>
      <c r="BD55" s="219"/>
      <c r="BE55" s="219"/>
      <c r="BF55" s="219"/>
      <c r="BG55" s="219"/>
      <c r="BH55" s="6"/>
    </row>
    <row r="56" spans="1:60" x14ac:dyDescent="0.25">
      <c r="A56" s="6"/>
      <c r="C56" s="356"/>
      <c r="D56" s="357"/>
      <c r="E56" s="358"/>
      <c r="F56" s="28"/>
      <c r="G56" s="255"/>
      <c r="H56" s="1" t="str">
        <f t="shared" si="116"/>
        <v/>
      </c>
      <c r="I56" s="217"/>
      <c r="J56" s="218"/>
      <c r="K56" s="219"/>
      <c r="L56" s="219"/>
      <c r="M56" s="219"/>
      <c r="N56" s="219"/>
      <c r="O56" s="219"/>
      <c r="P56" s="219"/>
      <c r="Q56" s="219"/>
      <c r="R56" s="219"/>
      <c r="S56" s="219"/>
      <c r="T56" s="219"/>
      <c r="U56" s="219"/>
      <c r="V56" s="219"/>
      <c r="W56" s="219"/>
      <c r="X56" s="219"/>
      <c r="Y56" s="219"/>
      <c r="Z56" s="219"/>
      <c r="AA56" s="219"/>
      <c r="AB56" s="219"/>
      <c r="AC56" s="219"/>
      <c r="AD56" s="219"/>
      <c r="AE56" s="219"/>
      <c r="AF56" s="219"/>
      <c r="AG56" s="219"/>
      <c r="AH56" s="219"/>
      <c r="AI56" s="219"/>
      <c r="AJ56" s="219"/>
      <c r="AK56" s="219"/>
      <c r="AL56" s="219"/>
      <c r="AM56" s="219"/>
      <c r="AN56" s="219"/>
      <c r="AO56" s="219"/>
      <c r="AP56" s="219"/>
      <c r="AQ56" s="219"/>
      <c r="AR56" s="219"/>
      <c r="AS56" s="219"/>
      <c r="AT56" s="219"/>
      <c r="AU56" s="219"/>
      <c r="AV56" s="219"/>
      <c r="AW56" s="219"/>
      <c r="AX56" s="219"/>
      <c r="AY56" s="219"/>
      <c r="AZ56" s="219"/>
      <c r="BA56" s="219"/>
      <c r="BB56" s="219"/>
      <c r="BC56" s="219"/>
      <c r="BD56" s="219"/>
      <c r="BE56" s="219"/>
      <c r="BF56" s="219"/>
      <c r="BG56" s="219"/>
      <c r="BH56" s="6"/>
    </row>
    <row r="57" spans="1:60" x14ac:dyDescent="0.25">
      <c r="A57" s="6"/>
      <c r="C57" s="356"/>
      <c r="D57" s="357"/>
      <c r="E57" s="358"/>
      <c r="F57" s="28"/>
      <c r="G57" s="255"/>
      <c r="H57" s="1" t="str">
        <f t="shared" si="116"/>
        <v/>
      </c>
      <c r="I57" s="217"/>
      <c r="J57" s="218"/>
      <c r="K57" s="219"/>
      <c r="L57" s="219"/>
      <c r="M57" s="219"/>
      <c r="N57" s="219"/>
      <c r="O57" s="219"/>
      <c r="P57" s="219"/>
      <c r="Q57" s="219"/>
      <c r="R57" s="219"/>
      <c r="S57" s="219"/>
      <c r="T57" s="219"/>
      <c r="U57" s="219"/>
      <c r="V57" s="219"/>
      <c r="W57" s="219"/>
      <c r="X57" s="219"/>
      <c r="Y57" s="219"/>
      <c r="Z57" s="219"/>
      <c r="AA57" s="219"/>
      <c r="AB57" s="219"/>
      <c r="AC57" s="219"/>
      <c r="AD57" s="219"/>
      <c r="AE57" s="219"/>
      <c r="AF57" s="219"/>
      <c r="AG57" s="219"/>
      <c r="AH57" s="219"/>
      <c r="AI57" s="219"/>
      <c r="AJ57" s="219"/>
      <c r="AK57" s="219"/>
      <c r="AL57" s="219"/>
      <c r="AM57" s="219"/>
      <c r="AN57" s="219"/>
      <c r="AO57" s="219"/>
      <c r="AP57" s="219"/>
      <c r="AQ57" s="219"/>
      <c r="AR57" s="219"/>
      <c r="AS57" s="219"/>
      <c r="AT57" s="219"/>
      <c r="AU57" s="219"/>
      <c r="AV57" s="219"/>
      <c r="AW57" s="219"/>
      <c r="AX57" s="219"/>
      <c r="AY57" s="219"/>
      <c r="AZ57" s="219"/>
      <c r="BA57" s="219"/>
      <c r="BB57" s="219"/>
      <c r="BC57" s="219"/>
      <c r="BD57" s="219"/>
      <c r="BE57" s="219"/>
      <c r="BF57" s="219"/>
      <c r="BG57" s="219"/>
      <c r="BH57" s="6"/>
    </row>
    <row r="58" spans="1:60" x14ac:dyDescent="0.25">
      <c r="A58" s="6"/>
      <c r="C58" s="356"/>
      <c r="D58" s="357"/>
      <c r="E58" s="358"/>
      <c r="F58" s="28"/>
      <c r="G58" s="256"/>
      <c r="H58" s="1" t="str">
        <f t="shared" si="116"/>
        <v/>
      </c>
      <c r="I58" s="220"/>
      <c r="J58" s="221"/>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2"/>
      <c r="AN58" s="222"/>
      <c r="AO58" s="222"/>
      <c r="AP58" s="222"/>
      <c r="AQ58" s="222"/>
      <c r="AR58" s="222"/>
      <c r="AS58" s="222"/>
      <c r="AT58" s="222"/>
      <c r="AU58" s="222"/>
      <c r="AV58" s="222"/>
      <c r="AW58" s="222"/>
      <c r="AX58" s="222"/>
      <c r="AY58" s="222"/>
      <c r="AZ58" s="222"/>
      <c r="BA58" s="222"/>
      <c r="BB58" s="222"/>
      <c r="BC58" s="222"/>
      <c r="BD58" s="222"/>
      <c r="BE58" s="222"/>
      <c r="BF58" s="222"/>
      <c r="BG58" s="222"/>
      <c r="BH58" s="6"/>
    </row>
    <row r="59" spans="1:60" ht="15.75" thickBot="1" x14ac:dyDescent="0.3">
      <c r="A59" s="6"/>
      <c r="C59" s="383"/>
      <c r="D59" s="384"/>
      <c r="E59" s="385"/>
      <c r="F59" s="28"/>
      <c r="G59" s="257"/>
      <c r="H59" s="145" t="str">
        <f t="shared" si="116"/>
        <v/>
      </c>
      <c r="I59" s="223"/>
      <c r="J59" s="224"/>
      <c r="K59" s="225"/>
      <c r="L59" s="225"/>
      <c r="M59" s="225"/>
      <c r="N59" s="225"/>
      <c r="O59" s="225"/>
      <c r="P59" s="225"/>
      <c r="Q59" s="225"/>
      <c r="R59" s="225"/>
      <c r="S59" s="225"/>
      <c r="T59" s="225"/>
      <c r="U59" s="225"/>
      <c r="V59" s="225"/>
      <c r="W59" s="225"/>
      <c r="X59" s="225"/>
      <c r="Y59" s="225"/>
      <c r="Z59" s="225"/>
      <c r="AA59" s="225"/>
      <c r="AB59" s="225"/>
      <c r="AC59" s="225"/>
      <c r="AD59" s="225"/>
      <c r="AE59" s="225"/>
      <c r="AF59" s="225"/>
      <c r="AG59" s="225"/>
      <c r="AH59" s="225"/>
      <c r="AI59" s="225"/>
      <c r="AJ59" s="225"/>
      <c r="AK59" s="225"/>
      <c r="AL59" s="225"/>
      <c r="AM59" s="225"/>
      <c r="AN59" s="225"/>
      <c r="AO59" s="225"/>
      <c r="AP59" s="225"/>
      <c r="AQ59" s="225"/>
      <c r="AR59" s="225"/>
      <c r="AS59" s="225"/>
      <c r="AT59" s="225"/>
      <c r="AU59" s="225"/>
      <c r="AV59" s="225"/>
      <c r="AW59" s="225"/>
      <c r="AX59" s="225"/>
      <c r="AY59" s="225"/>
      <c r="AZ59" s="225"/>
      <c r="BA59" s="225"/>
      <c r="BB59" s="225"/>
      <c r="BC59" s="225"/>
      <c r="BD59" s="225"/>
      <c r="BE59" s="225"/>
      <c r="BF59" s="225"/>
      <c r="BG59" s="225"/>
      <c r="BH59" s="6"/>
    </row>
    <row r="60" spans="1:60" ht="13.5" customHeight="1" thickBot="1" x14ac:dyDescent="0.3">
      <c r="A60" s="6"/>
      <c r="H60" s="394" t="s">
        <v>8</v>
      </c>
      <c r="I60" s="393"/>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6"/>
    </row>
    <row r="61" spans="1:60" ht="10.5" customHeight="1" x14ac:dyDescent="0.25">
      <c r="A61" s="6"/>
      <c r="C61" s="360" t="str">
        <f>IF(ISBLANK(C50),"",C50)</f>
        <v/>
      </c>
      <c r="D61" s="361"/>
      <c r="E61" s="361"/>
      <c r="F61" s="361"/>
      <c r="G61" s="362"/>
      <c r="H61" s="387">
        <f>+SUM(J61:BG61)</f>
        <v>0</v>
      </c>
      <c r="I61" s="388"/>
      <c r="J61" s="187" t="str">
        <f>IF(J50="","",$G50*J50)</f>
        <v/>
      </c>
      <c r="K61" s="188" t="str">
        <f t="shared" ref="K61:BG66" si="117">IF(K50="","",$G50*K50)</f>
        <v/>
      </c>
      <c r="L61" s="188" t="str">
        <f t="shared" si="117"/>
        <v/>
      </c>
      <c r="M61" s="188" t="str">
        <f t="shared" si="117"/>
        <v/>
      </c>
      <c r="N61" s="188" t="str">
        <f t="shared" si="117"/>
        <v/>
      </c>
      <c r="O61" s="188" t="str">
        <f t="shared" si="117"/>
        <v/>
      </c>
      <c r="P61" s="188" t="str">
        <f t="shared" si="117"/>
        <v/>
      </c>
      <c r="Q61" s="188" t="str">
        <f t="shared" si="117"/>
        <v/>
      </c>
      <c r="R61" s="188" t="str">
        <f t="shared" si="117"/>
        <v/>
      </c>
      <c r="S61" s="188" t="str">
        <f t="shared" si="117"/>
        <v/>
      </c>
      <c r="T61" s="188" t="str">
        <f t="shared" si="117"/>
        <v/>
      </c>
      <c r="U61" s="188" t="str">
        <f t="shared" si="117"/>
        <v/>
      </c>
      <c r="V61" s="188" t="str">
        <f t="shared" si="117"/>
        <v/>
      </c>
      <c r="W61" s="188" t="str">
        <f t="shared" si="117"/>
        <v/>
      </c>
      <c r="X61" s="188" t="str">
        <f t="shared" si="117"/>
        <v/>
      </c>
      <c r="Y61" s="188" t="str">
        <f t="shared" si="117"/>
        <v/>
      </c>
      <c r="Z61" s="188" t="str">
        <f t="shared" si="117"/>
        <v/>
      </c>
      <c r="AA61" s="188" t="str">
        <f t="shared" si="117"/>
        <v/>
      </c>
      <c r="AB61" s="188" t="str">
        <f t="shared" si="117"/>
        <v/>
      </c>
      <c r="AC61" s="188" t="str">
        <f t="shared" si="117"/>
        <v/>
      </c>
      <c r="AD61" s="188" t="str">
        <f t="shared" si="117"/>
        <v/>
      </c>
      <c r="AE61" s="188" t="str">
        <f t="shared" si="117"/>
        <v/>
      </c>
      <c r="AF61" s="188" t="str">
        <f t="shared" si="117"/>
        <v/>
      </c>
      <c r="AG61" s="188" t="str">
        <f t="shared" si="117"/>
        <v/>
      </c>
      <c r="AH61" s="188" t="str">
        <f t="shared" si="117"/>
        <v/>
      </c>
      <c r="AI61" s="188" t="str">
        <f t="shared" si="117"/>
        <v/>
      </c>
      <c r="AJ61" s="188" t="str">
        <f t="shared" si="117"/>
        <v/>
      </c>
      <c r="AK61" s="188" t="str">
        <f t="shared" si="117"/>
        <v/>
      </c>
      <c r="AL61" s="188" t="str">
        <f t="shared" si="117"/>
        <v/>
      </c>
      <c r="AM61" s="188" t="str">
        <f t="shared" si="117"/>
        <v/>
      </c>
      <c r="AN61" s="188" t="str">
        <f t="shared" si="117"/>
        <v/>
      </c>
      <c r="AO61" s="188" t="str">
        <f t="shared" si="117"/>
        <v/>
      </c>
      <c r="AP61" s="188" t="str">
        <f t="shared" si="117"/>
        <v/>
      </c>
      <c r="AQ61" s="188" t="str">
        <f t="shared" si="117"/>
        <v/>
      </c>
      <c r="AR61" s="188" t="str">
        <f t="shared" si="117"/>
        <v/>
      </c>
      <c r="AS61" s="188" t="str">
        <f t="shared" si="117"/>
        <v/>
      </c>
      <c r="AT61" s="188" t="str">
        <f t="shared" si="117"/>
        <v/>
      </c>
      <c r="AU61" s="188" t="str">
        <f t="shared" si="117"/>
        <v/>
      </c>
      <c r="AV61" s="188" t="str">
        <f t="shared" si="117"/>
        <v/>
      </c>
      <c r="AW61" s="188" t="str">
        <f t="shared" si="117"/>
        <v/>
      </c>
      <c r="AX61" s="188" t="str">
        <f t="shared" si="117"/>
        <v/>
      </c>
      <c r="AY61" s="188" t="str">
        <f t="shared" si="117"/>
        <v/>
      </c>
      <c r="AZ61" s="188" t="str">
        <f t="shared" si="117"/>
        <v/>
      </c>
      <c r="BA61" s="188" t="str">
        <f t="shared" si="117"/>
        <v/>
      </c>
      <c r="BB61" s="188" t="str">
        <f t="shared" si="117"/>
        <v/>
      </c>
      <c r="BC61" s="188" t="str">
        <f t="shared" si="117"/>
        <v/>
      </c>
      <c r="BD61" s="188" t="str">
        <f t="shared" si="117"/>
        <v/>
      </c>
      <c r="BE61" s="188" t="str">
        <f t="shared" si="117"/>
        <v/>
      </c>
      <c r="BF61" s="188" t="str">
        <f t="shared" si="117"/>
        <v/>
      </c>
      <c r="BG61" s="189" t="str">
        <f t="shared" si="117"/>
        <v/>
      </c>
      <c r="BH61" s="6"/>
    </row>
    <row r="62" spans="1:60" ht="10.5" customHeight="1" x14ac:dyDescent="0.25">
      <c r="A62" s="6"/>
      <c r="C62" s="349" t="str">
        <f t="shared" ref="C62:C70" si="118">IF(ISBLANK(C51),"",C51)</f>
        <v/>
      </c>
      <c r="D62" s="350"/>
      <c r="E62" s="350"/>
      <c r="F62" s="350"/>
      <c r="G62" s="351"/>
      <c r="H62" s="397">
        <f t="shared" ref="H62:H70" si="119">+SUM(J62:BG62)</f>
        <v>0</v>
      </c>
      <c r="I62" s="398"/>
      <c r="J62" s="190" t="str">
        <f t="shared" ref="J62:Y70" si="120">IF(J51="","",$G51*J51)</f>
        <v/>
      </c>
      <c r="K62" s="191" t="str">
        <f t="shared" si="120"/>
        <v/>
      </c>
      <c r="L62" s="191" t="str">
        <f t="shared" si="120"/>
        <v/>
      </c>
      <c r="M62" s="191" t="str">
        <f t="shared" si="120"/>
        <v/>
      </c>
      <c r="N62" s="191" t="str">
        <f t="shared" si="120"/>
        <v/>
      </c>
      <c r="O62" s="191" t="str">
        <f t="shared" si="120"/>
        <v/>
      </c>
      <c r="P62" s="191" t="str">
        <f t="shared" si="120"/>
        <v/>
      </c>
      <c r="Q62" s="191" t="str">
        <f t="shared" si="120"/>
        <v/>
      </c>
      <c r="R62" s="191" t="str">
        <f t="shared" si="120"/>
        <v/>
      </c>
      <c r="S62" s="191" t="str">
        <f t="shared" si="120"/>
        <v/>
      </c>
      <c r="T62" s="191" t="str">
        <f t="shared" si="120"/>
        <v/>
      </c>
      <c r="U62" s="191" t="str">
        <f t="shared" si="120"/>
        <v/>
      </c>
      <c r="V62" s="191" t="str">
        <f t="shared" si="120"/>
        <v/>
      </c>
      <c r="W62" s="191" t="str">
        <f t="shared" si="120"/>
        <v/>
      </c>
      <c r="X62" s="191" t="str">
        <f t="shared" si="120"/>
        <v/>
      </c>
      <c r="Y62" s="191" t="str">
        <f t="shared" si="120"/>
        <v/>
      </c>
      <c r="Z62" s="191" t="str">
        <f t="shared" si="117"/>
        <v/>
      </c>
      <c r="AA62" s="191" t="str">
        <f t="shared" si="117"/>
        <v/>
      </c>
      <c r="AB62" s="191" t="str">
        <f t="shared" si="117"/>
        <v/>
      </c>
      <c r="AC62" s="191" t="str">
        <f t="shared" si="117"/>
        <v/>
      </c>
      <c r="AD62" s="191" t="str">
        <f t="shared" si="117"/>
        <v/>
      </c>
      <c r="AE62" s="191" t="str">
        <f t="shared" si="117"/>
        <v/>
      </c>
      <c r="AF62" s="191" t="str">
        <f t="shared" si="117"/>
        <v/>
      </c>
      <c r="AG62" s="191" t="str">
        <f t="shared" si="117"/>
        <v/>
      </c>
      <c r="AH62" s="191" t="str">
        <f t="shared" si="117"/>
        <v/>
      </c>
      <c r="AI62" s="191" t="str">
        <f t="shared" si="117"/>
        <v/>
      </c>
      <c r="AJ62" s="191" t="str">
        <f t="shared" si="117"/>
        <v/>
      </c>
      <c r="AK62" s="191" t="str">
        <f t="shared" si="117"/>
        <v/>
      </c>
      <c r="AL62" s="191" t="str">
        <f t="shared" si="117"/>
        <v/>
      </c>
      <c r="AM62" s="191" t="str">
        <f t="shared" si="117"/>
        <v/>
      </c>
      <c r="AN62" s="191" t="str">
        <f t="shared" si="117"/>
        <v/>
      </c>
      <c r="AO62" s="191" t="str">
        <f t="shared" si="117"/>
        <v/>
      </c>
      <c r="AP62" s="191" t="str">
        <f t="shared" si="117"/>
        <v/>
      </c>
      <c r="AQ62" s="191" t="str">
        <f t="shared" si="117"/>
        <v/>
      </c>
      <c r="AR62" s="191" t="str">
        <f t="shared" si="117"/>
        <v/>
      </c>
      <c r="AS62" s="191" t="str">
        <f t="shared" si="117"/>
        <v/>
      </c>
      <c r="AT62" s="191" t="str">
        <f t="shared" si="117"/>
        <v/>
      </c>
      <c r="AU62" s="191" t="str">
        <f t="shared" si="117"/>
        <v/>
      </c>
      <c r="AV62" s="191" t="str">
        <f t="shared" si="117"/>
        <v/>
      </c>
      <c r="AW62" s="191" t="str">
        <f t="shared" si="117"/>
        <v/>
      </c>
      <c r="AX62" s="191" t="str">
        <f t="shared" si="117"/>
        <v/>
      </c>
      <c r="AY62" s="191" t="str">
        <f t="shared" si="117"/>
        <v/>
      </c>
      <c r="AZ62" s="191" t="str">
        <f t="shared" si="117"/>
        <v/>
      </c>
      <c r="BA62" s="191" t="str">
        <f t="shared" si="117"/>
        <v/>
      </c>
      <c r="BB62" s="191" t="str">
        <f t="shared" si="117"/>
        <v/>
      </c>
      <c r="BC62" s="191" t="str">
        <f t="shared" si="117"/>
        <v/>
      </c>
      <c r="BD62" s="191" t="str">
        <f t="shared" si="117"/>
        <v/>
      </c>
      <c r="BE62" s="191" t="str">
        <f t="shared" si="117"/>
        <v/>
      </c>
      <c r="BF62" s="191" t="str">
        <f t="shared" si="117"/>
        <v/>
      </c>
      <c r="BG62" s="192" t="str">
        <f t="shared" si="117"/>
        <v/>
      </c>
      <c r="BH62" s="6"/>
    </row>
    <row r="63" spans="1:60" ht="10.5" customHeight="1" x14ac:dyDescent="0.25">
      <c r="A63" s="6"/>
      <c r="C63" s="349" t="str">
        <f t="shared" si="118"/>
        <v/>
      </c>
      <c r="D63" s="350"/>
      <c r="E63" s="350"/>
      <c r="F63" s="350"/>
      <c r="G63" s="351"/>
      <c r="H63" s="397">
        <f t="shared" si="119"/>
        <v>0</v>
      </c>
      <c r="I63" s="398"/>
      <c r="J63" s="190" t="str">
        <f t="shared" ref="J63:AO63" si="121">IF(J52="","",$G52*J52)</f>
        <v/>
      </c>
      <c r="K63" s="191" t="str">
        <f t="shared" si="121"/>
        <v/>
      </c>
      <c r="L63" s="191" t="str">
        <f t="shared" si="121"/>
        <v/>
      </c>
      <c r="M63" s="191" t="str">
        <f t="shared" si="121"/>
        <v/>
      </c>
      <c r="N63" s="191" t="str">
        <f t="shared" si="121"/>
        <v/>
      </c>
      <c r="O63" s="191" t="str">
        <f t="shared" si="121"/>
        <v/>
      </c>
      <c r="P63" s="191" t="str">
        <f t="shared" si="121"/>
        <v/>
      </c>
      <c r="Q63" s="191" t="str">
        <f t="shared" si="121"/>
        <v/>
      </c>
      <c r="R63" s="191" t="str">
        <f t="shared" si="121"/>
        <v/>
      </c>
      <c r="S63" s="191" t="str">
        <f t="shared" si="121"/>
        <v/>
      </c>
      <c r="T63" s="191" t="str">
        <f t="shared" si="121"/>
        <v/>
      </c>
      <c r="U63" s="191" t="str">
        <f t="shared" si="121"/>
        <v/>
      </c>
      <c r="V63" s="191" t="str">
        <f t="shared" si="121"/>
        <v/>
      </c>
      <c r="W63" s="191" t="str">
        <f t="shared" si="121"/>
        <v/>
      </c>
      <c r="X63" s="191" t="str">
        <f t="shared" si="121"/>
        <v/>
      </c>
      <c r="Y63" s="191" t="str">
        <f t="shared" si="121"/>
        <v/>
      </c>
      <c r="Z63" s="191" t="str">
        <f t="shared" si="121"/>
        <v/>
      </c>
      <c r="AA63" s="191" t="str">
        <f t="shared" si="121"/>
        <v/>
      </c>
      <c r="AB63" s="191" t="str">
        <f t="shared" si="121"/>
        <v/>
      </c>
      <c r="AC63" s="191" t="str">
        <f t="shared" si="121"/>
        <v/>
      </c>
      <c r="AD63" s="191" t="str">
        <f t="shared" si="121"/>
        <v/>
      </c>
      <c r="AE63" s="191" t="str">
        <f t="shared" si="121"/>
        <v/>
      </c>
      <c r="AF63" s="191" t="str">
        <f t="shared" si="121"/>
        <v/>
      </c>
      <c r="AG63" s="191" t="str">
        <f t="shared" si="121"/>
        <v/>
      </c>
      <c r="AH63" s="191" t="str">
        <f t="shared" si="121"/>
        <v/>
      </c>
      <c r="AI63" s="191" t="str">
        <f t="shared" si="121"/>
        <v/>
      </c>
      <c r="AJ63" s="191" t="str">
        <f t="shared" si="121"/>
        <v/>
      </c>
      <c r="AK63" s="191" t="str">
        <f t="shared" si="121"/>
        <v/>
      </c>
      <c r="AL63" s="191" t="str">
        <f t="shared" si="121"/>
        <v/>
      </c>
      <c r="AM63" s="191" t="str">
        <f t="shared" si="121"/>
        <v/>
      </c>
      <c r="AN63" s="191" t="str">
        <f t="shared" si="121"/>
        <v/>
      </c>
      <c r="AO63" s="191" t="str">
        <f t="shared" si="121"/>
        <v/>
      </c>
      <c r="AP63" s="191" t="str">
        <f t="shared" si="117"/>
        <v/>
      </c>
      <c r="AQ63" s="191" t="str">
        <f t="shared" si="117"/>
        <v/>
      </c>
      <c r="AR63" s="191" t="str">
        <f t="shared" si="117"/>
        <v/>
      </c>
      <c r="AS63" s="191" t="str">
        <f t="shared" si="117"/>
        <v/>
      </c>
      <c r="AT63" s="191" t="str">
        <f t="shared" si="117"/>
        <v/>
      </c>
      <c r="AU63" s="191" t="str">
        <f t="shared" si="117"/>
        <v/>
      </c>
      <c r="AV63" s="191" t="str">
        <f t="shared" si="117"/>
        <v/>
      </c>
      <c r="AW63" s="191" t="str">
        <f t="shared" si="117"/>
        <v/>
      </c>
      <c r="AX63" s="191" t="str">
        <f t="shared" si="117"/>
        <v/>
      </c>
      <c r="AY63" s="191" t="str">
        <f t="shared" si="117"/>
        <v/>
      </c>
      <c r="AZ63" s="191" t="str">
        <f t="shared" si="117"/>
        <v/>
      </c>
      <c r="BA63" s="191" t="str">
        <f t="shared" si="117"/>
        <v/>
      </c>
      <c r="BB63" s="191" t="str">
        <f t="shared" si="117"/>
        <v/>
      </c>
      <c r="BC63" s="191" t="str">
        <f t="shared" si="117"/>
        <v/>
      </c>
      <c r="BD63" s="191" t="str">
        <f t="shared" si="117"/>
        <v/>
      </c>
      <c r="BE63" s="191" t="str">
        <f t="shared" si="117"/>
        <v/>
      </c>
      <c r="BF63" s="191" t="str">
        <f t="shared" si="117"/>
        <v/>
      </c>
      <c r="BG63" s="192" t="str">
        <f t="shared" si="117"/>
        <v/>
      </c>
      <c r="BH63" s="6"/>
    </row>
    <row r="64" spans="1:60" ht="10.5" customHeight="1" x14ac:dyDescent="0.25">
      <c r="A64" s="6"/>
      <c r="C64" s="349" t="str">
        <f t="shared" si="118"/>
        <v/>
      </c>
      <c r="D64" s="350"/>
      <c r="E64" s="350"/>
      <c r="F64" s="350"/>
      <c r="G64" s="351"/>
      <c r="H64" s="397">
        <f t="shared" si="119"/>
        <v>0</v>
      </c>
      <c r="I64" s="398"/>
      <c r="J64" s="190" t="str">
        <f t="shared" ref="J64:AO64" si="122">IF(J53="","",$G53*J53)</f>
        <v/>
      </c>
      <c r="K64" s="191" t="str">
        <f t="shared" si="122"/>
        <v/>
      </c>
      <c r="L64" s="191" t="str">
        <f t="shared" si="122"/>
        <v/>
      </c>
      <c r="M64" s="191" t="str">
        <f t="shared" si="122"/>
        <v/>
      </c>
      <c r="N64" s="191" t="str">
        <f t="shared" si="122"/>
        <v/>
      </c>
      <c r="O64" s="191" t="str">
        <f t="shared" si="122"/>
        <v/>
      </c>
      <c r="P64" s="191" t="str">
        <f t="shared" si="122"/>
        <v/>
      </c>
      <c r="Q64" s="191" t="str">
        <f t="shared" si="122"/>
        <v/>
      </c>
      <c r="R64" s="191" t="str">
        <f t="shared" si="122"/>
        <v/>
      </c>
      <c r="S64" s="191" t="str">
        <f t="shared" si="122"/>
        <v/>
      </c>
      <c r="T64" s="191" t="str">
        <f t="shared" si="122"/>
        <v/>
      </c>
      <c r="U64" s="191" t="str">
        <f t="shared" si="122"/>
        <v/>
      </c>
      <c r="V64" s="191" t="str">
        <f t="shared" si="122"/>
        <v/>
      </c>
      <c r="W64" s="191" t="str">
        <f t="shared" si="122"/>
        <v/>
      </c>
      <c r="X64" s="191" t="str">
        <f t="shared" si="122"/>
        <v/>
      </c>
      <c r="Y64" s="191" t="str">
        <f t="shared" si="122"/>
        <v/>
      </c>
      <c r="Z64" s="191" t="str">
        <f t="shared" si="122"/>
        <v/>
      </c>
      <c r="AA64" s="191" t="str">
        <f t="shared" si="122"/>
        <v/>
      </c>
      <c r="AB64" s="191" t="str">
        <f t="shared" si="122"/>
        <v/>
      </c>
      <c r="AC64" s="191" t="str">
        <f t="shared" si="122"/>
        <v/>
      </c>
      <c r="AD64" s="191" t="str">
        <f t="shared" si="122"/>
        <v/>
      </c>
      <c r="AE64" s="191" t="str">
        <f t="shared" si="122"/>
        <v/>
      </c>
      <c r="AF64" s="191" t="str">
        <f t="shared" si="122"/>
        <v/>
      </c>
      <c r="AG64" s="191" t="str">
        <f t="shared" si="122"/>
        <v/>
      </c>
      <c r="AH64" s="191" t="str">
        <f t="shared" si="122"/>
        <v/>
      </c>
      <c r="AI64" s="191" t="str">
        <f t="shared" si="122"/>
        <v/>
      </c>
      <c r="AJ64" s="191" t="str">
        <f t="shared" si="122"/>
        <v/>
      </c>
      <c r="AK64" s="191" t="str">
        <f t="shared" si="122"/>
        <v/>
      </c>
      <c r="AL64" s="191" t="str">
        <f t="shared" si="122"/>
        <v/>
      </c>
      <c r="AM64" s="191" t="str">
        <f t="shared" si="122"/>
        <v/>
      </c>
      <c r="AN64" s="191" t="str">
        <f t="shared" si="122"/>
        <v/>
      </c>
      <c r="AO64" s="191" t="str">
        <f t="shared" si="122"/>
        <v/>
      </c>
      <c r="AP64" s="191" t="str">
        <f t="shared" si="117"/>
        <v/>
      </c>
      <c r="AQ64" s="191" t="str">
        <f t="shared" si="117"/>
        <v/>
      </c>
      <c r="AR64" s="191" t="str">
        <f t="shared" si="117"/>
        <v/>
      </c>
      <c r="AS64" s="191" t="str">
        <f t="shared" si="117"/>
        <v/>
      </c>
      <c r="AT64" s="191" t="str">
        <f t="shared" si="117"/>
        <v/>
      </c>
      <c r="AU64" s="191" t="str">
        <f t="shared" si="117"/>
        <v/>
      </c>
      <c r="AV64" s="191" t="str">
        <f t="shared" si="117"/>
        <v/>
      </c>
      <c r="AW64" s="191" t="str">
        <f t="shared" si="117"/>
        <v/>
      </c>
      <c r="AX64" s="191" t="str">
        <f t="shared" si="117"/>
        <v/>
      </c>
      <c r="AY64" s="191" t="str">
        <f t="shared" si="117"/>
        <v/>
      </c>
      <c r="AZ64" s="191" t="str">
        <f t="shared" si="117"/>
        <v/>
      </c>
      <c r="BA64" s="191" t="str">
        <f t="shared" si="117"/>
        <v/>
      </c>
      <c r="BB64" s="191" t="str">
        <f t="shared" si="117"/>
        <v/>
      </c>
      <c r="BC64" s="191" t="str">
        <f t="shared" si="117"/>
        <v/>
      </c>
      <c r="BD64" s="191" t="str">
        <f t="shared" si="117"/>
        <v/>
      </c>
      <c r="BE64" s="191" t="str">
        <f t="shared" si="117"/>
        <v/>
      </c>
      <c r="BF64" s="191" t="str">
        <f t="shared" si="117"/>
        <v/>
      </c>
      <c r="BG64" s="192" t="str">
        <f t="shared" si="117"/>
        <v/>
      </c>
      <c r="BH64" s="6"/>
    </row>
    <row r="65" spans="1:60" ht="10.5" customHeight="1" x14ac:dyDescent="0.25">
      <c r="A65" s="6"/>
      <c r="C65" s="349" t="str">
        <f t="shared" si="118"/>
        <v/>
      </c>
      <c r="D65" s="350"/>
      <c r="E65" s="350"/>
      <c r="F65" s="350"/>
      <c r="G65" s="351"/>
      <c r="H65" s="397">
        <f t="shared" si="119"/>
        <v>0</v>
      </c>
      <c r="I65" s="398"/>
      <c r="J65" s="190" t="str">
        <f t="shared" ref="J65:AO65" si="123">IF(J54="","",$G54*J54)</f>
        <v/>
      </c>
      <c r="K65" s="191" t="str">
        <f t="shared" si="123"/>
        <v/>
      </c>
      <c r="L65" s="191" t="str">
        <f t="shared" si="123"/>
        <v/>
      </c>
      <c r="M65" s="191" t="str">
        <f t="shared" si="123"/>
        <v/>
      </c>
      <c r="N65" s="191" t="str">
        <f t="shared" si="123"/>
        <v/>
      </c>
      <c r="O65" s="191" t="str">
        <f t="shared" si="123"/>
        <v/>
      </c>
      <c r="P65" s="191" t="str">
        <f t="shared" si="123"/>
        <v/>
      </c>
      <c r="Q65" s="191" t="str">
        <f t="shared" si="123"/>
        <v/>
      </c>
      <c r="R65" s="191" t="str">
        <f t="shared" si="123"/>
        <v/>
      </c>
      <c r="S65" s="191" t="str">
        <f t="shared" si="123"/>
        <v/>
      </c>
      <c r="T65" s="191" t="str">
        <f t="shared" si="123"/>
        <v/>
      </c>
      <c r="U65" s="191" t="str">
        <f t="shared" si="123"/>
        <v/>
      </c>
      <c r="V65" s="191" t="str">
        <f t="shared" si="123"/>
        <v/>
      </c>
      <c r="W65" s="191" t="str">
        <f t="shared" si="123"/>
        <v/>
      </c>
      <c r="X65" s="191" t="str">
        <f t="shared" si="123"/>
        <v/>
      </c>
      <c r="Y65" s="191" t="str">
        <f t="shared" si="123"/>
        <v/>
      </c>
      <c r="Z65" s="191" t="str">
        <f t="shared" si="123"/>
        <v/>
      </c>
      <c r="AA65" s="191" t="str">
        <f t="shared" si="123"/>
        <v/>
      </c>
      <c r="AB65" s="191" t="str">
        <f t="shared" si="123"/>
        <v/>
      </c>
      <c r="AC65" s="191" t="str">
        <f t="shared" si="123"/>
        <v/>
      </c>
      <c r="AD65" s="191" t="str">
        <f t="shared" si="123"/>
        <v/>
      </c>
      <c r="AE65" s="191" t="str">
        <f t="shared" si="123"/>
        <v/>
      </c>
      <c r="AF65" s="191" t="str">
        <f t="shared" si="123"/>
        <v/>
      </c>
      <c r="AG65" s="191" t="str">
        <f t="shared" si="123"/>
        <v/>
      </c>
      <c r="AH65" s="191" t="str">
        <f t="shared" si="123"/>
        <v/>
      </c>
      <c r="AI65" s="191" t="str">
        <f t="shared" si="123"/>
        <v/>
      </c>
      <c r="AJ65" s="191" t="str">
        <f t="shared" si="123"/>
        <v/>
      </c>
      <c r="AK65" s="191" t="str">
        <f t="shared" si="123"/>
        <v/>
      </c>
      <c r="AL65" s="191" t="str">
        <f t="shared" si="123"/>
        <v/>
      </c>
      <c r="AM65" s="191" t="str">
        <f t="shared" si="123"/>
        <v/>
      </c>
      <c r="AN65" s="191" t="str">
        <f t="shared" si="123"/>
        <v/>
      </c>
      <c r="AO65" s="191" t="str">
        <f t="shared" si="123"/>
        <v/>
      </c>
      <c r="AP65" s="191" t="str">
        <f t="shared" si="117"/>
        <v/>
      </c>
      <c r="AQ65" s="191" t="str">
        <f t="shared" si="117"/>
        <v/>
      </c>
      <c r="AR65" s="191" t="str">
        <f t="shared" si="117"/>
        <v/>
      </c>
      <c r="AS65" s="191" t="str">
        <f t="shared" si="117"/>
        <v/>
      </c>
      <c r="AT65" s="191" t="str">
        <f t="shared" si="117"/>
        <v/>
      </c>
      <c r="AU65" s="191" t="str">
        <f t="shared" si="117"/>
        <v/>
      </c>
      <c r="AV65" s="191" t="str">
        <f t="shared" si="117"/>
        <v/>
      </c>
      <c r="AW65" s="191" t="str">
        <f t="shared" si="117"/>
        <v/>
      </c>
      <c r="AX65" s="191" t="str">
        <f t="shared" si="117"/>
        <v/>
      </c>
      <c r="AY65" s="191" t="str">
        <f t="shared" si="117"/>
        <v/>
      </c>
      <c r="AZ65" s="191" t="str">
        <f t="shared" si="117"/>
        <v/>
      </c>
      <c r="BA65" s="191" t="str">
        <f t="shared" si="117"/>
        <v/>
      </c>
      <c r="BB65" s="191" t="str">
        <f t="shared" si="117"/>
        <v/>
      </c>
      <c r="BC65" s="191" t="str">
        <f t="shared" si="117"/>
        <v/>
      </c>
      <c r="BD65" s="191" t="str">
        <f t="shared" si="117"/>
        <v/>
      </c>
      <c r="BE65" s="191" t="str">
        <f t="shared" si="117"/>
        <v/>
      </c>
      <c r="BF65" s="191" t="str">
        <f t="shared" si="117"/>
        <v/>
      </c>
      <c r="BG65" s="192" t="str">
        <f t="shared" si="117"/>
        <v/>
      </c>
      <c r="BH65" s="6"/>
    </row>
    <row r="66" spans="1:60" ht="10.5" customHeight="1" x14ac:dyDescent="0.25">
      <c r="A66" s="6"/>
      <c r="C66" s="349" t="str">
        <f t="shared" si="118"/>
        <v/>
      </c>
      <c r="D66" s="350"/>
      <c r="E66" s="350"/>
      <c r="F66" s="350"/>
      <c r="G66" s="351"/>
      <c r="H66" s="397">
        <f t="shared" si="119"/>
        <v>0</v>
      </c>
      <c r="I66" s="398"/>
      <c r="J66" s="190" t="str">
        <f t="shared" si="120"/>
        <v/>
      </c>
      <c r="K66" s="191" t="str">
        <f t="shared" si="117"/>
        <v/>
      </c>
      <c r="L66" s="191" t="str">
        <f t="shared" si="117"/>
        <v/>
      </c>
      <c r="M66" s="191" t="str">
        <f t="shared" si="117"/>
        <v/>
      </c>
      <c r="N66" s="191" t="str">
        <f t="shared" si="117"/>
        <v/>
      </c>
      <c r="O66" s="191" t="str">
        <f t="shared" si="117"/>
        <v/>
      </c>
      <c r="P66" s="191" t="str">
        <f t="shared" si="117"/>
        <v/>
      </c>
      <c r="Q66" s="191" t="str">
        <f t="shared" si="117"/>
        <v/>
      </c>
      <c r="R66" s="191" t="str">
        <f t="shared" si="117"/>
        <v/>
      </c>
      <c r="S66" s="191" t="str">
        <f t="shared" si="117"/>
        <v/>
      </c>
      <c r="T66" s="191" t="str">
        <f t="shared" si="117"/>
        <v/>
      </c>
      <c r="U66" s="191" t="str">
        <f t="shared" si="117"/>
        <v/>
      </c>
      <c r="V66" s="191" t="str">
        <f t="shared" si="117"/>
        <v/>
      </c>
      <c r="W66" s="191" t="str">
        <f t="shared" si="117"/>
        <v/>
      </c>
      <c r="X66" s="191" t="str">
        <f t="shared" si="117"/>
        <v/>
      </c>
      <c r="Y66" s="191" t="str">
        <f t="shared" si="117"/>
        <v/>
      </c>
      <c r="Z66" s="191" t="str">
        <f t="shared" si="117"/>
        <v/>
      </c>
      <c r="AA66" s="191" t="str">
        <f t="shared" si="117"/>
        <v/>
      </c>
      <c r="AB66" s="191" t="str">
        <f t="shared" si="117"/>
        <v/>
      </c>
      <c r="AC66" s="191" t="str">
        <f t="shared" si="117"/>
        <v/>
      </c>
      <c r="AD66" s="191" t="str">
        <f t="shared" si="117"/>
        <v/>
      </c>
      <c r="AE66" s="191" t="str">
        <f t="shared" si="117"/>
        <v/>
      </c>
      <c r="AF66" s="191" t="str">
        <f t="shared" si="117"/>
        <v/>
      </c>
      <c r="AG66" s="191" t="str">
        <f t="shared" si="117"/>
        <v/>
      </c>
      <c r="AH66" s="191" t="str">
        <f t="shared" si="117"/>
        <v/>
      </c>
      <c r="AI66" s="191" t="str">
        <f t="shared" si="117"/>
        <v/>
      </c>
      <c r="AJ66" s="191" t="str">
        <f t="shared" ref="K66:BG70" si="124">IF(AJ55="","",$G55*AJ55)</f>
        <v/>
      </c>
      <c r="AK66" s="191" t="str">
        <f t="shared" si="124"/>
        <v/>
      </c>
      <c r="AL66" s="191" t="str">
        <f t="shared" si="124"/>
        <v/>
      </c>
      <c r="AM66" s="191" t="str">
        <f t="shared" si="124"/>
        <v/>
      </c>
      <c r="AN66" s="191" t="str">
        <f t="shared" si="124"/>
        <v/>
      </c>
      <c r="AO66" s="191" t="str">
        <f t="shared" si="124"/>
        <v/>
      </c>
      <c r="AP66" s="191" t="str">
        <f t="shared" si="124"/>
        <v/>
      </c>
      <c r="AQ66" s="191" t="str">
        <f t="shared" si="124"/>
        <v/>
      </c>
      <c r="AR66" s="191" t="str">
        <f t="shared" si="124"/>
        <v/>
      </c>
      <c r="AS66" s="191" t="str">
        <f t="shared" si="124"/>
        <v/>
      </c>
      <c r="AT66" s="191" t="str">
        <f t="shared" si="124"/>
        <v/>
      </c>
      <c r="AU66" s="191" t="str">
        <f t="shared" si="124"/>
        <v/>
      </c>
      <c r="AV66" s="191" t="str">
        <f t="shared" si="124"/>
        <v/>
      </c>
      <c r="AW66" s="191" t="str">
        <f t="shared" si="124"/>
        <v/>
      </c>
      <c r="AX66" s="191" t="str">
        <f t="shared" si="124"/>
        <v/>
      </c>
      <c r="AY66" s="191" t="str">
        <f t="shared" si="124"/>
        <v/>
      </c>
      <c r="AZ66" s="191" t="str">
        <f t="shared" si="124"/>
        <v/>
      </c>
      <c r="BA66" s="191" t="str">
        <f t="shared" si="124"/>
        <v/>
      </c>
      <c r="BB66" s="191" t="str">
        <f t="shared" si="124"/>
        <v/>
      </c>
      <c r="BC66" s="191" t="str">
        <f t="shared" si="124"/>
        <v/>
      </c>
      <c r="BD66" s="191" t="str">
        <f t="shared" si="124"/>
        <v/>
      </c>
      <c r="BE66" s="191" t="str">
        <f t="shared" si="124"/>
        <v/>
      </c>
      <c r="BF66" s="191" t="str">
        <f t="shared" si="124"/>
        <v/>
      </c>
      <c r="BG66" s="192" t="str">
        <f t="shared" si="124"/>
        <v/>
      </c>
      <c r="BH66" s="6"/>
    </row>
    <row r="67" spans="1:60" ht="10.5" customHeight="1" x14ac:dyDescent="0.25">
      <c r="A67" s="6"/>
      <c r="C67" s="349" t="str">
        <f t="shared" si="118"/>
        <v/>
      </c>
      <c r="D67" s="350"/>
      <c r="E67" s="350"/>
      <c r="F67" s="350"/>
      <c r="G67" s="351"/>
      <c r="H67" s="397">
        <f t="shared" si="119"/>
        <v>0</v>
      </c>
      <c r="I67" s="398"/>
      <c r="J67" s="190" t="str">
        <f t="shared" si="120"/>
        <v/>
      </c>
      <c r="K67" s="191" t="str">
        <f t="shared" si="124"/>
        <v/>
      </c>
      <c r="L67" s="191" t="str">
        <f t="shared" si="124"/>
        <v/>
      </c>
      <c r="M67" s="191" t="str">
        <f t="shared" si="124"/>
        <v/>
      </c>
      <c r="N67" s="191" t="str">
        <f t="shared" si="124"/>
        <v/>
      </c>
      <c r="O67" s="191" t="str">
        <f t="shared" si="124"/>
        <v/>
      </c>
      <c r="P67" s="191" t="str">
        <f t="shared" si="124"/>
        <v/>
      </c>
      <c r="Q67" s="191" t="str">
        <f t="shared" si="124"/>
        <v/>
      </c>
      <c r="R67" s="191" t="str">
        <f t="shared" si="124"/>
        <v/>
      </c>
      <c r="S67" s="191" t="str">
        <f t="shared" si="124"/>
        <v/>
      </c>
      <c r="T67" s="191" t="str">
        <f t="shared" si="124"/>
        <v/>
      </c>
      <c r="U67" s="191" t="str">
        <f t="shared" si="124"/>
        <v/>
      </c>
      <c r="V67" s="191" t="str">
        <f t="shared" si="124"/>
        <v/>
      </c>
      <c r="W67" s="191" t="str">
        <f t="shared" si="124"/>
        <v/>
      </c>
      <c r="X67" s="191" t="str">
        <f t="shared" si="124"/>
        <v/>
      </c>
      <c r="Y67" s="191" t="str">
        <f t="shared" si="124"/>
        <v/>
      </c>
      <c r="Z67" s="191" t="str">
        <f t="shared" si="124"/>
        <v/>
      </c>
      <c r="AA67" s="191" t="str">
        <f t="shared" si="124"/>
        <v/>
      </c>
      <c r="AB67" s="191" t="str">
        <f t="shared" si="124"/>
        <v/>
      </c>
      <c r="AC67" s="191" t="str">
        <f t="shared" si="124"/>
        <v/>
      </c>
      <c r="AD67" s="191" t="str">
        <f t="shared" si="124"/>
        <v/>
      </c>
      <c r="AE67" s="191" t="str">
        <f t="shared" si="124"/>
        <v/>
      </c>
      <c r="AF67" s="191" t="str">
        <f t="shared" si="124"/>
        <v/>
      </c>
      <c r="AG67" s="191" t="str">
        <f t="shared" si="124"/>
        <v/>
      </c>
      <c r="AH67" s="191" t="str">
        <f t="shared" si="124"/>
        <v/>
      </c>
      <c r="AI67" s="191" t="str">
        <f t="shared" si="124"/>
        <v/>
      </c>
      <c r="AJ67" s="191" t="str">
        <f t="shared" si="124"/>
        <v/>
      </c>
      <c r="AK67" s="191" t="str">
        <f t="shared" si="124"/>
        <v/>
      </c>
      <c r="AL67" s="191" t="str">
        <f t="shared" si="124"/>
        <v/>
      </c>
      <c r="AM67" s="191" t="str">
        <f t="shared" si="124"/>
        <v/>
      </c>
      <c r="AN67" s="191" t="str">
        <f t="shared" si="124"/>
        <v/>
      </c>
      <c r="AO67" s="191" t="str">
        <f t="shared" si="124"/>
        <v/>
      </c>
      <c r="AP67" s="191" t="str">
        <f t="shared" si="124"/>
        <v/>
      </c>
      <c r="AQ67" s="191" t="str">
        <f t="shared" si="124"/>
        <v/>
      </c>
      <c r="AR67" s="191" t="str">
        <f t="shared" si="124"/>
        <v/>
      </c>
      <c r="AS67" s="191" t="str">
        <f t="shared" si="124"/>
        <v/>
      </c>
      <c r="AT67" s="191" t="str">
        <f t="shared" si="124"/>
        <v/>
      </c>
      <c r="AU67" s="191" t="str">
        <f t="shared" si="124"/>
        <v/>
      </c>
      <c r="AV67" s="191" t="str">
        <f t="shared" si="124"/>
        <v/>
      </c>
      <c r="AW67" s="191" t="str">
        <f t="shared" si="124"/>
        <v/>
      </c>
      <c r="AX67" s="191" t="str">
        <f t="shared" si="124"/>
        <v/>
      </c>
      <c r="AY67" s="191" t="str">
        <f t="shared" si="124"/>
        <v/>
      </c>
      <c r="AZ67" s="191" t="str">
        <f t="shared" si="124"/>
        <v/>
      </c>
      <c r="BA67" s="191" t="str">
        <f t="shared" si="124"/>
        <v/>
      </c>
      <c r="BB67" s="191" t="str">
        <f t="shared" si="124"/>
        <v/>
      </c>
      <c r="BC67" s="191" t="str">
        <f t="shared" si="124"/>
        <v/>
      </c>
      <c r="BD67" s="191" t="str">
        <f t="shared" si="124"/>
        <v/>
      </c>
      <c r="BE67" s="191" t="str">
        <f t="shared" si="124"/>
        <v/>
      </c>
      <c r="BF67" s="191" t="str">
        <f t="shared" si="124"/>
        <v/>
      </c>
      <c r="BG67" s="192" t="str">
        <f t="shared" si="124"/>
        <v/>
      </c>
      <c r="BH67" s="6"/>
    </row>
    <row r="68" spans="1:60" ht="10.5" customHeight="1" x14ac:dyDescent="0.25">
      <c r="A68" s="6"/>
      <c r="C68" s="349" t="str">
        <f t="shared" si="118"/>
        <v/>
      </c>
      <c r="D68" s="350"/>
      <c r="E68" s="350"/>
      <c r="F68" s="350"/>
      <c r="G68" s="351"/>
      <c r="H68" s="397">
        <f t="shared" si="119"/>
        <v>0</v>
      </c>
      <c r="I68" s="398"/>
      <c r="J68" s="190" t="str">
        <f t="shared" si="120"/>
        <v/>
      </c>
      <c r="K68" s="191" t="str">
        <f t="shared" si="124"/>
        <v/>
      </c>
      <c r="L68" s="191" t="str">
        <f t="shared" si="124"/>
        <v/>
      </c>
      <c r="M68" s="191" t="str">
        <f t="shared" si="124"/>
        <v/>
      </c>
      <c r="N68" s="191" t="str">
        <f t="shared" si="124"/>
        <v/>
      </c>
      <c r="O68" s="191" t="str">
        <f t="shared" si="124"/>
        <v/>
      </c>
      <c r="P68" s="191" t="str">
        <f t="shared" si="124"/>
        <v/>
      </c>
      <c r="Q68" s="191" t="str">
        <f t="shared" si="124"/>
        <v/>
      </c>
      <c r="R68" s="191" t="str">
        <f t="shared" si="124"/>
        <v/>
      </c>
      <c r="S68" s="191" t="str">
        <f t="shared" si="124"/>
        <v/>
      </c>
      <c r="T68" s="191" t="str">
        <f t="shared" si="124"/>
        <v/>
      </c>
      <c r="U68" s="191" t="str">
        <f t="shared" si="124"/>
        <v/>
      </c>
      <c r="V68" s="191" t="str">
        <f t="shared" si="124"/>
        <v/>
      </c>
      <c r="W68" s="191" t="str">
        <f t="shared" si="124"/>
        <v/>
      </c>
      <c r="X68" s="191" t="str">
        <f t="shared" si="124"/>
        <v/>
      </c>
      <c r="Y68" s="191" t="str">
        <f t="shared" si="124"/>
        <v/>
      </c>
      <c r="Z68" s="191" t="str">
        <f t="shared" si="124"/>
        <v/>
      </c>
      <c r="AA68" s="191" t="str">
        <f t="shared" si="124"/>
        <v/>
      </c>
      <c r="AB68" s="191" t="str">
        <f t="shared" si="124"/>
        <v/>
      </c>
      <c r="AC68" s="191" t="str">
        <f t="shared" si="124"/>
        <v/>
      </c>
      <c r="AD68" s="191" t="str">
        <f t="shared" si="124"/>
        <v/>
      </c>
      <c r="AE68" s="191" t="str">
        <f t="shared" si="124"/>
        <v/>
      </c>
      <c r="AF68" s="191" t="str">
        <f t="shared" si="124"/>
        <v/>
      </c>
      <c r="AG68" s="191" t="str">
        <f t="shared" si="124"/>
        <v/>
      </c>
      <c r="AH68" s="191" t="str">
        <f t="shared" si="124"/>
        <v/>
      </c>
      <c r="AI68" s="191" t="str">
        <f t="shared" si="124"/>
        <v/>
      </c>
      <c r="AJ68" s="191" t="str">
        <f t="shared" si="124"/>
        <v/>
      </c>
      <c r="AK68" s="191" t="str">
        <f t="shared" si="124"/>
        <v/>
      </c>
      <c r="AL68" s="191" t="str">
        <f t="shared" si="124"/>
        <v/>
      </c>
      <c r="AM68" s="191" t="str">
        <f t="shared" si="124"/>
        <v/>
      </c>
      <c r="AN68" s="191" t="str">
        <f t="shared" si="124"/>
        <v/>
      </c>
      <c r="AO68" s="191" t="str">
        <f t="shared" si="124"/>
        <v/>
      </c>
      <c r="AP68" s="191" t="str">
        <f t="shared" si="124"/>
        <v/>
      </c>
      <c r="AQ68" s="191" t="str">
        <f t="shared" si="124"/>
        <v/>
      </c>
      <c r="AR68" s="191" t="str">
        <f t="shared" si="124"/>
        <v/>
      </c>
      <c r="AS68" s="191" t="str">
        <f t="shared" si="124"/>
        <v/>
      </c>
      <c r="AT68" s="191" t="str">
        <f t="shared" si="124"/>
        <v/>
      </c>
      <c r="AU68" s="191" t="str">
        <f t="shared" si="124"/>
        <v/>
      </c>
      <c r="AV68" s="191" t="str">
        <f t="shared" si="124"/>
        <v/>
      </c>
      <c r="AW68" s="191" t="str">
        <f t="shared" si="124"/>
        <v/>
      </c>
      <c r="AX68" s="191" t="str">
        <f t="shared" si="124"/>
        <v/>
      </c>
      <c r="AY68" s="191" t="str">
        <f t="shared" si="124"/>
        <v/>
      </c>
      <c r="AZ68" s="191" t="str">
        <f t="shared" si="124"/>
        <v/>
      </c>
      <c r="BA68" s="191" t="str">
        <f t="shared" si="124"/>
        <v/>
      </c>
      <c r="BB68" s="191" t="str">
        <f t="shared" si="124"/>
        <v/>
      </c>
      <c r="BC68" s="191" t="str">
        <f t="shared" si="124"/>
        <v/>
      </c>
      <c r="BD68" s="191" t="str">
        <f t="shared" si="124"/>
        <v/>
      </c>
      <c r="BE68" s="191" t="str">
        <f t="shared" si="124"/>
        <v/>
      </c>
      <c r="BF68" s="191" t="str">
        <f t="shared" si="124"/>
        <v/>
      </c>
      <c r="BG68" s="192" t="str">
        <f t="shared" si="124"/>
        <v/>
      </c>
      <c r="BH68" s="6"/>
    </row>
    <row r="69" spans="1:60" ht="10.5" customHeight="1" x14ac:dyDescent="0.25">
      <c r="A69" s="6"/>
      <c r="C69" s="349" t="str">
        <f t="shared" si="118"/>
        <v/>
      </c>
      <c r="D69" s="350"/>
      <c r="E69" s="350"/>
      <c r="F69" s="350"/>
      <c r="G69" s="351"/>
      <c r="H69" s="397">
        <f t="shared" si="119"/>
        <v>0</v>
      </c>
      <c r="I69" s="398"/>
      <c r="J69" s="190" t="str">
        <f t="shared" si="120"/>
        <v/>
      </c>
      <c r="K69" s="191" t="str">
        <f t="shared" si="124"/>
        <v/>
      </c>
      <c r="L69" s="191" t="str">
        <f t="shared" si="124"/>
        <v/>
      </c>
      <c r="M69" s="191" t="str">
        <f t="shared" si="124"/>
        <v/>
      </c>
      <c r="N69" s="191" t="str">
        <f t="shared" si="124"/>
        <v/>
      </c>
      <c r="O69" s="191" t="str">
        <f t="shared" si="124"/>
        <v/>
      </c>
      <c r="P69" s="191" t="str">
        <f t="shared" si="124"/>
        <v/>
      </c>
      <c r="Q69" s="191" t="str">
        <f t="shared" si="124"/>
        <v/>
      </c>
      <c r="R69" s="191" t="str">
        <f t="shared" si="124"/>
        <v/>
      </c>
      <c r="S69" s="191" t="str">
        <f t="shared" si="124"/>
        <v/>
      </c>
      <c r="T69" s="191" t="str">
        <f t="shared" si="124"/>
        <v/>
      </c>
      <c r="U69" s="191" t="str">
        <f t="shared" si="124"/>
        <v/>
      </c>
      <c r="V69" s="191" t="str">
        <f t="shared" si="124"/>
        <v/>
      </c>
      <c r="W69" s="191" t="str">
        <f t="shared" si="124"/>
        <v/>
      </c>
      <c r="X69" s="191" t="str">
        <f t="shared" si="124"/>
        <v/>
      </c>
      <c r="Y69" s="191" t="str">
        <f t="shared" si="124"/>
        <v/>
      </c>
      <c r="Z69" s="191" t="str">
        <f t="shared" si="124"/>
        <v/>
      </c>
      <c r="AA69" s="191" t="str">
        <f t="shared" si="124"/>
        <v/>
      </c>
      <c r="AB69" s="191" t="str">
        <f t="shared" si="124"/>
        <v/>
      </c>
      <c r="AC69" s="191" t="str">
        <f t="shared" si="124"/>
        <v/>
      </c>
      <c r="AD69" s="191" t="str">
        <f t="shared" si="124"/>
        <v/>
      </c>
      <c r="AE69" s="191" t="str">
        <f t="shared" si="124"/>
        <v/>
      </c>
      <c r="AF69" s="191" t="str">
        <f t="shared" si="124"/>
        <v/>
      </c>
      <c r="AG69" s="191" t="str">
        <f t="shared" si="124"/>
        <v/>
      </c>
      <c r="AH69" s="191" t="str">
        <f t="shared" si="124"/>
        <v/>
      </c>
      <c r="AI69" s="191" t="str">
        <f t="shared" si="124"/>
        <v/>
      </c>
      <c r="AJ69" s="191" t="str">
        <f t="shared" si="124"/>
        <v/>
      </c>
      <c r="AK69" s="191" t="str">
        <f t="shared" si="124"/>
        <v/>
      </c>
      <c r="AL69" s="191" t="str">
        <f t="shared" si="124"/>
        <v/>
      </c>
      <c r="AM69" s="191" t="str">
        <f t="shared" si="124"/>
        <v/>
      </c>
      <c r="AN69" s="191" t="str">
        <f t="shared" si="124"/>
        <v/>
      </c>
      <c r="AO69" s="191" t="str">
        <f t="shared" si="124"/>
        <v/>
      </c>
      <c r="AP69" s="191" t="str">
        <f t="shared" si="124"/>
        <v/>
      </c>
      <c r="AQ69" s="191" t="str">
        <f t="shared" si="124"/>
        <v/>
      </c>
      <c r="AR69" s="191" t="str">
        <f t="shared" si="124"/>
        <v/>
      </c>
      <c r="AS69" s="191" t="str">
        <f t="shared" si="124"/>
        <v/>
      </c>
      <c r="AT69" s="191" t="str">
        <f t="shared" si="124"/>
        <v/>
      </c>
      <c r="AU69" s="191" t="str">
        <f t="shared" si="124"/>
        <v/>
      </c>
      <c r="AV69" s="191" t="str">
        <f t="shared" si="124"/>
        <v/>
      </c>
      <c r="AW69" s="191" t="str">
        <f t="shared" si="124"/>
        <v/>
      </c>
      <c r="AX69" s="191" t="str">
        <f t="shared" si="124"/>
        <v/>
      </c>
      <c r="AY69" s="191" t="str">
        <f t="shared" si="124"/>
        <v/>
      </c>
      <c r="AZ69" s="191" t="str">
        <f t="shared" si="124"/>
        <v/>
      </c>
      <c r="BA69" s="191" t="str">
        <f t="shared" si="124"/>
        <v/>
      </c>
      <c r="BB69" s="191" t="str">
        <f t="shared" si="124"/>
        <v/>
      </c>
      <c r="BC69" s="191" t="str">
        <f t="shared" si="124"/>
        <v/>
      </c>
      <c r="BD69" s="191" t="str">
        <f t="shared" si="124"/>
        <v/>
      </c>
      <c r="BE69" s="191" t="str">
        <f t="shared" si="124"/>
        <v/>
      </c>
      <c r="BF69" s="191" t="str">
        <f t="shared" si="124"/>
        <v/>
      </c>
      <c r="BG69" s="192" t="str">
        <f t="shared" si="124"/>
        <v/>
      </c>
      <c r="BH69" s="6"/>
    </row>
    <row r="70" spans="1:60" ht="10.5" customHeight="1" thickBot="1" x14ac:dyDescent="0.3">
      <c r="A70" s="6"/>
      <c r="C70" s="380" t="str">
        <f t="shared" si="118"/>
        <v/>
      </c>
      <c r="D70" s="381"/>
      <c r="E70" s="381"/>
      <c r="F70" s="381"/>
      <c r="G70" s="382"/>
      <c r="H70" s="399">
        <f t="shared" si="119"/>
        <v>0</v>
      </c>
      <c r="I70" s="400"/>
      <c r="J70" s="193" t="str">
        <f t="shared" si="120"/>
        <v/>
      </c>
      <c r="K70" s="194" t="str">
        <f t="shared" si="124"/>
        <v/>
      </c>
      <c r="L70" s="194" t="str">
        <f t="shared" si="124"/>
        <v/>
      </c>
      <c r="M70" s="194" t="str">
        <f t="shared" si="124"/>
        <v/>
      </c>
      <c r="N70" s="194" t="str">
        <f t="shared" si="124"/>
        <v/>
      </c>
      <c r="O70" s="194" t="str">
        <f t="shared" si="124"/>
        <v/>
      </c>
      <c r="P70" s="194" t="str">
        <f t="shared" si="124"/>
        <v/>
      </c>
      <c r="Q70" s="194" t="str">
        <f t="shared" si="124"/>
        <v/>
      </c>
      <c r="R70" s="194" t="str">
        <f t="shared" si="124"/>
        <v/>
      </c>
      <c r="S70" s="194" t="str">
        <f t="shared" si="124"/>
        <v/>
      </c>
      <c r="T70" s="194" t="str">
        <f t="shared" si="124"/>
        <v/>
      </c>
      <c r="U70" s="194" t="str">
        <f t="shared" si="124"/>
        <v/>
      </c>
      <c r="V70" s="194" t="str">
        <f t="shared" si="124"/>
        <v/>
      </c>
      <c r="W70" s="194" t="str">
        <f t="shared" si="124"/>
        <v/>
      </c>
      <c r="X70" s="194" t="str">
        <f t="shared" si="124"/>
        <v/>
      </c>
      <c r="Y70" s="194" t="str">
        <f t="shared" si="124"/>
        <v/>
      </c>
      <c r="Z70" s="194" t="str">
        <f t="shared" si="124"/>
        <v/>
      </c>
      <c r="AA70" s="194" t="str">
        <f t="shared" si="124"/>
        <v/>
      </c>
      <c r="AB70" s="194" t="str">
        <f t="shared" si="124"/>
        <v/>
      </c>
      <c r="AC70" s="194" t="str">
        <f t="shared" si="124"/>
        <v/>
      </c>
      <c r="AD70" s="194" t="str">
        <f t="shared" si="124"/>
        <v/>
      </c>
      <c r="AE70" s="194" t="str">
        <f t="shared" si="124"/>
        <v/>
      </c>
      <c r="AF70" s="194" t="str">
        <f t="shared" si="124"/>
        <v/>
      </c>
      <c r="AG70" s="194" t="str">
        <f t="shared" si="124"/>
        <v/>
      </c>
      <c r="AH70" s="194" t="str">
        <f t="shared" si="124"/>
        <v/>
      </c>
      <c r="AI70" s="194" t="str">
        <f t="shared" si="124"/>
        <v/>
      </c>
      <c r="AJ70" s="194" t="str">
        <f t="shared" si="124"/>
        <v/>
      </c>
      <c r="AK70" s="194" t="str">
        <f t="shared" si="124"/>
        <v/>
      </c>
      <c r="AL70" s="194" t="str">
        <f t="shared" si="124"/>
        <v/>
      </c>
      <c r="AM70" s="194" t="str">
        <f t="shared" si="124"/>
        <v/>
      </c>
      <c r="AN70" s="194" t="str">
        <f t="shared" si="124"/>
        <v/>
      </c>
      <c r="AO70" s="194" t="str">
        <f t="shared" si="124"/>
        <v/>
      </c>
      <c r="AP70" s="194" t="str">
        <f t="shared" si="124"/>
        <v/>
      </c>
      <c r="AQ70" s="194" t="str">
        <f t="shared" si="124"/>
        <v/>
      </c>
      <c r="AR70" s="194" t="str">
        <f t="shared" si="124"/>
        <v/>
      </c>
      <c r="AS70" s="194" t="str">
        <f t="shared" si="124"/>
        <v/>
      </c>
      <c r="AT70" s="194" t="str">
        <f t="shared" si="124"/>
        <v/>
      </c>
      <c r="AU70" s="194" t="str">
        <f t="shared" si="124"/>
        <v/>
      </c>
      <c r="AV70" s="194" t="str">
        <f t="shared" si="124"/>
        <v/>
      </c>
      <c r="AW70" s="194" t="str">
        <f t="shared" si="124"/>
        <v/>
      </c>
      <c r="AX70" s="194" t="str">
        <f t="shared" si="124"/>
        <v/>
      </c>
      <c r="AY70" s="194" t="str">
        <f t="shared" si="124"/>
        <v/>
      </c>
      <c r="AZ70" s="194" t="str">
        <f t="shared" si="124"/>
        <v/>
      </c>
      <c r="BA70" s="194" t="str">
        <f t="shared" si="124"/>
        <v/>
      </c>
      <c r="BB70" s="194" t="str">
        <f t="shared" si="124"/>
        <v/>
      </c>
      <c r="BC70" s="194" t="str">
        <f t="shared" si="124"/>
        <v/>
      </c>
      <c r="BD70" s="194" t="str">
        <f t="shared" si="124"/>
        <v/>
      </c>
      <c r="BE70" s="194" t="str">
        <f t="shared" si="124"/>
        <v/>
      </c>
      <c r="BF70" s="194" t="str">
        <f t="shared" si="124"/>
        <v/>
      </c>
      <c r="BG70" s="195" t="str">
        <f t="shared" si="124"/>
        <v/>
      </c>
      <c r="BH70" s="6"/>
    </row>
    <row r="71" spans="1:60" ht="15.75" thickBot="1" x14ac:dyDescent="0.3">
      <c r="A71" s="6"/>
      <c r="C71" s="13" t="s">
        <v>93</v>
      </c>
      <c r="D71" s="176"/>
      <c r="E71" s="176"/>
      <c r="F71" s="176"/>
      <c r="G71" s="186"/>
      <c r="H71" s="395">
        <f>+SUM(J71:BG71)</f>
        <v>0</v>
      </c>
      <c r="I71" s="396"/>
      <c r="J71" s="77">
        <f t="shared" ref="J71:AO71" si="125">IF(J49&gt;$G$14,"",SUM(J61:J70))</f>
        <v>0</v>
      </c>
      <c r="K71" s="78">
        <f t="shared" si="125"/>
        <v>0</v>
      </c>
      <c r="L71" s="78">
        <f t="shared" si="125"/>
        <v>0</v>
      </c>
      <c r="M71" s="78">
        <f t="shared" si="125"/>
        <v>0</v>
      </c>
      <c r="N71" s="78">
        <f t="shared" si="125"/>
        <v>0</v>
      </c>
      <c r="O71" s="78">
        <f t="shared" si="125"/>
        <v>0</v>
      </c>
      <c r="P71" s="78">
        <f t="shared" si="125"/>
        <v>0</v>
      </c>
      <c r="Q71" s="78">
        <f t="shared" si="125"/>
        <v>0</v>
      </c>
      <c r="R71" s="78">
        <f t="shared" si="125"/>
        <v>0</v>
      </c>
      <c r="S71" s="78">
        <f t="shared" si="125"/>
        <v>0</v>
      </c>
      <c r="T71" s="78">
        <f t="shared" si="125"/>
        <v>0</v>
      </c>
      <c r="U71" s="78">
        <f t="shared" si="125"/>
        <v>0</v>
      </c>
      <c r="V71" s="78">
        <f t="shared" si="125"/>
        <v>0</v>
      </c>
      <c r="W71" s="78">
        <f t="shared" si="125"/>
        <v>0</v>
      </c>
      <c r="X71" s="78">
        <f t="shared" si="125"/>
        <v>0</v>
      </c>
      <c r="Y71" s="78" t="str">
        <f t="shared" si="125"/>
        <v/>
      </c>
      <c r="Z71" s="78" t="str">
        <f t="shared" si="125"/>
        <v/>
      </c>
      <c r="AA71" s="78" t="str">
        <f t="shared" si="125"/>
        <v/>
      </c>
      <c r="AB71" s="78" t="str">
        <f t="shared" si="125"/>
        <v/>
      </c>
      <c r="AC71" s="78" t="str">
        <f t="shared" si="125"/>
        <v/>
      </c>
      <c r="AD71" s="78" t="str">
        <f t="shared" si="125"/>
        <v/>
      </c>
      <c r="AE71" s="78" t="str">
        <f t="shared" si="125"/>
        <v/>
      </c>
      <c r="AF71" s="78" t="str">
        <f t="shared" si="125"/>
        <v/>
      </c>
      <c r="AG71" s="78" t="str">
        <f t="shared" si="125"/>
        <v/>
      </c>
      <c r="AH71" s="78" t="str">
        <f t="shared" si="125"/>
        <v/>
      </c>
      <c r="AI71" s="78" t="str">
        <f t="shared" si="125"/>
        <v/>
      </c>
      <c r="AJ71" s="78" t="str">
        <f t="shared" si="125"/>
        <v/>
      </c>
      <c r="AK71" s="78" t="str">
        <f t="shared" si="125"/>
        <v/>
      </c>
      <c r="AL71" s="78" t="str">
        <f t="shared" si="125"/>
        <v/>
      </c>
      <c r="AM71" s="78" t="str">
        <f t="shared" si="125"/>
        <v/>
      </c>
      <c r="AN71" s="78" t="str">
        <f t="shared" si="125"/>
        <v/>
      </c>
      <c r="AO71" s="78" t="str">
        <f t="shared" si="125"/>
        <v/>
      </c>
      <c r="AP71" s="78" t="str">
        <f t="shared" ref="AP71:BG71" si="126">IF(AP49&gt;$G$14,"",SUM(AP61:AP70))</f>
        <v/>
      </c>
      <c r="AQ71" s="78" t="str">
        <f t="shared" si="126"/>
        <v/>
      </c>
      <c r="AR71" s="78" t="str">
        <f t="shared" si="126"/>
        <v/>
      </c>
      <c r="AS71" s="78" t="str">
        <f t="shared" si="126"/>
        <v/>
      </c>
      <c r="AT71" s="78" t="str">
        <f t="shared" si="126"/>
        <v/>
      </c>
      <c r="AU71" s="78" t="str">
        <f t="shared" si="126"/>
        <v/>
      </c>
      <c r="AV71" s="78" t="str">
        <f t="shared" si="126"/>
        <v/>
      </c>
      <c r="AW71" s="78" t="str">
        <f t="shared" si="126"/>
        <v/>
      </c>
      <c r="AX71" s="78" t="str">
        <f t="shared" si="126"/>
        <v/>
      </c>
      <c r="AY71" s="78" t="str">
        <f t="shared" si="126"/>
        <v/>
      </c>
      <c r="AZ71" s="78" t="str">
        <f t="shared" si="126"/>
        <v/>
      </c>
      <c r="BA71" s="78" t="str">
        <f t="shared" si="126"/>
        <v/>
      </c>
      <c r="BB71" s="78" t="str">
        <f t="shared" si="126"/>
        <v/>
      </c>
      <c r="BC71" s="78" t="str">
        <f t="shared" si="126"/>
        <v/>
      </c>
      <c r="BD71" s="78" t="str">
        <f t="shared" si="126"/>
        <v/>
      </c>
      <c r="BE71" s="78" t="str">
        <f t="shared" si="126"/>
        <v/>
      </c>
      <c r="BF71" s="78" t="str">
        <f t="shared" si="126"/>
        <v/>
      </c>
      <c r="BG71" s="175" t="str">
        <f t="shared" si="126"/>
        <v/>
      </c>
      <c r="BH71" s="6"/>
    </row>
    <row r="72" spans="1:60" x14ac:dyDescent="0.25">
      <c r="A72" s="6"/>
      <c r="H72" s="4"/>
      <c r="I72" s="4"/>
      <c r="BH72" s="6"/>
    </row>
    <row r="73" spans="1:60" x14ac:dyDescent="0.25">
      <c r="A73" s="6"/>
      <c r="H73" s="4"/>
      <c r="I73" s="4"/>
      <c r="J73" s="183" t="str">
        <f>IF(OR(COUNTIF(G50,"*")&gt;0,AND(COUNT(J50:BG50)&gt;0,ISBLANK(G50))),"Warning","")</f>
        <v/>
      </c>
      <c r="BH73" s="6"/>
    </row>
    <row r="74" spans="1:60" ht="21.75" thickBot="1" x14ac:dyDescent="0.4">
      <c r="A74" s="6"/>
      <c r="B74" s="49" t="s">
        <v>85</v>
      </c>
      <c r="C74" s="25"/>
      <c r="D74" s="26"/>
      <c r="E74" s="26"/>
      <c r="F74" s="26"/>
      <c r="G74" s="94"/>
      <c r="H74" s="100"/>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6"/>
    </row>
    <row r="75" spans="1:60" ht="18.75" x14ac:dyDescent="0.3">
      <c r="A75" s="6"/>
      <c r="B75" s="352" t="str">
        <f>IF(COUNTIF(I78:I97,"Warning")&gt;0,"Please Correct","Ok")</f>
        <v>Ok</v>
      </c>
      <c r="C75" s="352"/>
      <c r="BH75" s="6"/>
    </row>
    <row r="76" spans="1:60" ht="15" customHeight="1" x14ac:dyDescent="0.3">
      <c r="A76" s="6"/>
      <c r="B76" s="167"/>
      <c r="C76" s="178"/>
      <c r="BH76" s="6"/>
    </row>
    <row r="77" spans="1:60" ht="26.25" thickBot="1" x14ac:dyDescent="0.3">
      <c r="A77" s="6"/>
      <c r="C77" s="184" t="s">
        <v>77</v>
      </c>
      <c r="G77" s="64" t="s">
        <v>44</v>
      </c>
      <c r="I77" s="64"/>
      <c r="J77" s="2">
        <f>+'Input Sheet'!$G$13</f>
        <v>2024</v>
      </c>
      <c r="K77" s="2">
        <f>J77+1</f>
        <v>2025</v>
      </c>
      <c r="L77" s="2">
        <f t="shared" ref="L77:AM77" si="127">K77+1</f>
        <v>2026</v>
      </c>
      <c r="M77" s="2">
        <f t="shared" si="127"/>
        <v>2027</v>
      </c>
      <c r="N77" s="2">
        <f t="shared" si="127"/>
        <v>2028</v>
      </c>
      <c r="O77" s="2">
        <f t="shared" si="127"/>
        <v>2029</v>
      </c>
      <c r="P77" s="2">
        <f t="shared" si="127"/>
        <v>2030</v>
      </c>
      <c r="Q77" s="2">
        <f t="shared" si="127"/>
        <v>2031</v>
      </c>
      <c r="R77" s="2">
        <f t="shared" si="127"/>
        <v>2032</v>
      </c>
      <c r="S77" s="2">
        <f t="shared" si="127"/>
        <v>2033</v>
      </c>
      <c r="T77" s="2">
        <f t="shared" si="127"/>
        <v>2034</v>
      </c>
      <c r="U77" s="2">
        <f t="shared" si="127"/>
        <v>2035</v>
      </c>
      <c r="V77" s="2">
        <f t="shared" si="127"/>
        <v>2036</v>
      </c>
      <c r="W77" s="2">
        <f t="shared" si="127"/>
        <v>2037</v>
      </c>
      <c r="X77" s="2">
        <f t="shared" si="127"/>
        <v>2038</v>
      </c>
      <c r="Y77" s="2">
        <f t="shared" si="127"/>
        <v>2039</v>
      </c>
      <c r="Z77" s="2">
        <f t="shared" si="127"/>
        <v>2040</v>
      </c>
      <c r="AA77" s="2">
        <f t="shared" si="127"/>
        <v>2041</v>
      </c>
      <c r="AB77" s="2">
        <f t="shared" si="127"/>
        <v>2042</v>
      </c>
      <c r="AC77" s="2">
        <f t="shared" si="127"/>
        <v>2043</v>
      </c>
      <c r="AD77" s="2">
        <f t="shared" si="127"/>
        <v>2044</v>
      </c>
      <c r="AE77" s="2">
        <f t="shared" si="127"/>
        <v>2045</v>
      </c>
      <c r="AF77" s="2">
        <f t="shared" si="127"/>
        <v>2046</v>
      </c>
      <c r="AG77" s="2">
        <f t="shared" si="127"/>
        <v>2047</v>
      </c>
      <c r="AH77" s="2">
        <f t="shared" si="127"/>
        <v>2048</v>
      </c>
      <c r="AI77" s="2">
        <f t="shared" si="127"/>
        <v>2049</v>
      </c>
      <c r="AJ77" s="2">
        <f t="shared" si="127"/>
        <v>2050</v>
      </c>
      <c r="AK77" s="2">
        <f t="shared" si="127"/>
        <v>2051</v>
      </c>
      <c r="AL77" s="2">
        <f t="shared" si="127"/>
        <v>2052</v>
      </c>
      <c r="AM77" s="2">
        <f t="shared" si="127"/>
        <v>2053</v>
      </c>
      <c r="AN77" s="2">
        <f t="shared" ref="AN77" si="128">AM77+1</f>
        <v>2054</v>
      </c>
      <c r="AO77" s="2">
        <f t="shared" ref="AO77" si="129">AN77+1</f>
        <v>2055</v>
      </c>
      <c r="AP77" s="2">
        <f t="shared" ref="AP77" si="130">AO77+1</f>
        <v>2056</v>
      </c>
      <c r="AQ77" s="2">
        <f t="shared" ref="AQ77" si="131">AP77+1</f>
        <v>2057</v>
      </c>
      <c r="AR77" s="2">
        <f t="shared" ref="AR77" si="132">AQ77+1</f>
        <v>2058</v>
      </c>
      <c r="AS77" s="2">
        <f t="shared" ref="AS77" si="133">AR77+1</f>
        <v>2059</v>
      </c>
      <c r="AT77" s="2">
        <f t="shared" ref="AT77" si="134">AS77+1</f>
        <v>2060</v>
      </c>
      <c r="AU77" s="2">
        <f t="shared" ref="AU77" si="135">AT77+1</f>
        <v>2061</v>
      </c>
      <c r="AV77" s="2">
        <f t="shared" ref="AV77" si="136">AU77+1</f>
        <v>2062</v>
      </c>
      <c r="AW77" s="2">
        <f t="shared" ref="AW77" si="137">AV77+1</f>
        <v>2063</v>
      </c>
      <c r="AX77" s="2">
        <f t="shared" ref="AX77" si="138">AW77+1</f>
        <v>2064</v>
      </c>
      <c r="AY77" s="2">
        <f t="shared" ref="AY77" si="139">AX77+1</f>
        <v>2065</v>
      </c>
      <c r="AZ77" s="2">
        <f t="shared" ref="AZ77" si="140">AY77+1</f>
        <v>2066</v>
      </c>
      <c r="BA77" s="2">
        <f t="shared" ref="BA77" si="141">AZ77+1</f>
        <v>2067</v>
      </c>
      <c r="BB77" s="2">
        <f t="shared" ref="BB77" si="142">BA77+1</f>
        <v>2068</v>
      </c>
      <c r="BC77" s="2">
        <f t="shared" ref="BC77" si="143">BB77+1</f>
        <v>2069</v>
      </c>
      <c r="BD77" s="2">
        <f t="shared" ref="BD77" si="144">BC77+1</f>
        <v>2070</v>
      </c>
      <c r="BE77" s="2">
        <f t="shared" ref="BE77" si="145">BD77+1</f>
        <v>2071</v>
      </c>
      <c r="BF77" s="2">
        <f t="shared" ref="BF77" si="146">BE77+1</f>
        <v>2072</v>
      </c>
      <c r="BG77" s="2">
        <f t="shared" ref="BG77" si="147">BF77+1</f>
        <v>2073</v>
      </c>
      <c r="BH77" s="6"/>
    </row>
    <row r="78" spans="1:60" ht="15.75" thickBot="1" x14ac:dyDescent="0.3">
      <c r="A78" s="6"/>
      <c r="C78" s="366"/>
      <c r="D78" s="367"/>
      <c r="E78" s="368"/>
      <c r="G78" s="240"/>
      <c r="I78" s="116" t="str">
        <f>IF(OR(COUNTIF(J78:AW78,"&lt;0")&gt;0,COUNTIF(J78:AW78,"*")&gt;0),"Warning","Quantity")</f>
        <v>Quantity</v>
      </c>
      <c r="J78" s="231"/>
      <c r="K78" s="216"/>
      <c r="L78" s="216"/>
      <c r="M78" s="216"/>
      <c r="N78" s="216"/>
      <c r="O78" s="216"/>
      <c r="P78" s="216"/>
      <c r="Q78" s="216"/>
      <c r="R78" s="216"/>
      <c r="S78" s="216"/>
      <c r="T78" s="216"/>
      <c r="U78" s="216"/>
      <c r="V78" s="216"/>
      <c r="W78" s="216"/>
      <c r="X78" s="216"/>
      <c r="Y78" s="216"/>
      <c r="Z78" s="216"/>
      <c r="AA78" s="216"/>
      <c r="AB78" s="216"/>
      <c r="AC78" s="216"/>
      <c r="AD78" s="216"/>
      <c r="AE78" s="216"/>
      <c r="AF78" s="216"/>
      <c r="AG78" s="216"/>
      <c r="AH78" s="216"/>
      <c r="AI78" s="216"/>
      <c r="AJ78" s="216"/>
      <c r="AK78" s="216"/>
      <c r="AL78" s="216"/>
      <c r="AM78" s="216"/>
      <c r="AN78" s="216"/>
      <c r="AO78" s="216"/>
      <c r="AP78" s="216"/>
      <c r="AQ78" s="216"/>
      <c r="AR78" s="216"/>
      <c r="AS78" s="216"/>
      <c r="AT78" s="216"/>
      <c r="AU78" s="216"/>
      <c r="AV78" s="216"/>
      <c r="AW78" s="216"/>
      <c r="AX78" s="216"/>
      <c r="AY78" s="216"/>
      <c r="AZ78" s="216"/>
      <c r="BA78" s="216"/>
      <c r="BB78" s="216"/>
      <c r="BC78" s="216"/>
      <c r="BD78" s="216"/>
      <c r="BE78" s="216"/>
      <c r="BF78" s="216"/>
      <c r="BG78" s="216"/>
      <c r="BH78" s="6"/>
    </row>
    <row r="79" spans="1:60" ht="15.75" thickBot="1" x14ac:dyDescent="0.3">
      <c r="A79" s="6"/>
      <c r="C79" s="115"/>
      <c r="D79" s="115"/>
      <c r="E79" s="115"/>
      <c r="G79" s="114"/>
      <c r="I79" s="116" t="str">
        <f>IF(OR(COUNT(J79:AW79)&lt;COUNT(J78:AW78),COUNTIF(J79:AW79,"*")&gt;0),"Warning","Unit price")</f>
        <v>Unit price</v>
      </c>
      <c r="J79" s="232"/>
      <c r="K79" s="233"/>
      <c r="L79" s="233"/>
      <c r="M79" s="233"/>
      <c r="N79" s="233"/>
      <c r="O79" s="233"/>
      <c r="P79" s="233"/>
      <c r="Q79" s="233"/>
      <c r="R79" s="233"/>
      <c r="S79" s="233"/>
      <c r="T79" s="233"/>
      <c r="U79" s="233"/>
      <c r="V79" s="233"/>
      <c r="W79" s="233"/>
      <c r="X79" s="233"/>
      <c r="Y79" s="233"/>
      <c r="Z79" s="233"/>
      <c r="AA79" s="233"/>
      <c r="AB79" s="233"/>
      <c r="AC79" s="233"/>
      <c r="AD79" s="233"/>
      <c r="AE79" s="233"/>
      <c r="AF79" s="233"/>
      <c r="AG79" s="233"/>
      <c r="AH79" s="233"/>
      <c r="AI79" s="233"/>
      <c r="AJ79" s="233"/>
      <c r="AK79" s="233"/>
      <c r="AL79" s="233"/>
      <c r="AM79" s="233"/>
      <c r="AN79" s="233"/>
      <c r="AO79" s="233"/>
      <c r="AP79" s="233"/>
      <c r="AQ79" s="233"/>
      <c r="AR79" s="233"/>
      <c r="AS79" s="233"/>
      <c r="AT79" s="233"/>
      <c r="AU79" s="233"/>
      <c r="AV79" s="233"/>
      <c r="AW79" s="233"/>
      <c r="AX79" s="233"/>
      <c r="AY79" s="233"/>
      <c r="AZ79" s="233"/>
      <c r="BA79" s="233"/>
      <c r="BB79" s="233"/>
      <c r="BC79" s="233"/>
      <c r="BD79" s="233"/>
      <c r="BE79" s="233"/>
      <c r="BF79" s="233"/>
      <c r="BG79" s="233"/>
      <c r="BH79" s="6"/>
    </row>
    <row r="80" spans="1:60" ht="15.75" thickBot="1" x14ac:dyDescent="0.3">
      <c r="A80" s="6"/>
      <c r="C80" s="366"/>
      <c r="D80" s="367"/>
      <c r="E80" s="368"/>
      <c r="G80" s="240"/>
      <c r="I80" s="116" t="str">
        <f>IF(OR(COUNTIF(J80:AW80,"&lt;0")&gt;0,COUNTIF(J80:AW80,"*")&gt;0),"Warning","Quantity")</f>
        <v>Quantity</v>
      </c>
      <c r="J80" s="234"/>
      <c r="K80" s="219"/>
      <c r="L80" s="219"/>
      <c r="M80" s="219"/>
      <c r="N80" s="219"/>
      <c r="O80" s="219"/>
      <c r="P80" s="219"/>
      <c r="Q80" s="219"/>
      <c r="R80" s="219"/>
      <c r="S80" s="219"/>
      <c r="T80" s="219"/>
      <c r="U80" s="219"/>
      <c r="V80" s="219"/>
      <c r="W80" s="219"/>
      <c r="X80" s="219"/>
      <c r="Y80" s="219"/>
      <c r="Z80" s="219"/>
      <c r="AA80" s="219"/>
      <c r="AB80" s="219"/>
      <c r="AC80" s="219"/>
      <c r="AD80" s="219"/>
      <c r="AE80" s="219"/>
      <c r="AF80" s="219"/>
      <c r="AG80" s="219"/>
      <c r="AH80" s="219"/>
      <c r="AI80" s="219"/>
      <c r="AJ80" s="219"/>
      <c r="AK80" s="219"/>
      <c r="AL80" s="219"/>
      <c r="AM80" s="219"/>
      <c r="AN80" s="219"/>
      <c r="AO80" s="219"/>
      <c r="AP80" s="219"/>
      <c r="AQ80" s="219"/>
      <c r="AR80" s="219"/>
      <c r="AS80" s="219"/>
      <c r="AT80" s="219"/>
      <c r="AU80" s="219"/>
      <c r="AV80" s="219"/>
      <c r="AW80" s="219"/>
      <c r="AX80" s="219"/>
      <c r="AY80" s="219"/>
      <c r="AZ80" s="219"/>
      <c r="BA80" s="219"/>
      <c r="BB80" s="219"/>
      <c r="BC80" s="219"/>
      <c r="BD80" s="219"/>
      <c r="BE80" s="219"/>
      <c r="BF80" s="219"/>
      <c r="BG80" s="219"/>
      <c r="BH80" s="6"/>
    </row>
    <row r="81" spans="1:60" ht="15.75" thickBot="1" x14ac:dyDescent="0.3">
      <c r="A81" s="6"/>
      <c r="C81" s="113"/>
      <c r="D81" s="113"/>
      <c r="E81" s="113"/>
      <c r="G81" s="114"/>
      <c r="I81" s="116" t="str">
        <f>IF(OR(COUNT(J81:AW81)&lt;COUNT(J80:AW80),COUNTIF(J81:AW81,"*")&gt;0),"Warning","Unit price")</f>
        <v>Unit price</v>
      </c>
      <c r="J81" s="232"/>
      <c r="K81" s="233"/>
      <c r="L81" s="233"/>
      <c r="M81" s="233"/>
      <c r="N81" s="233"/>
      <c r="O81" s="233"/>
      <c r="P81" s="233"/>
      <c r="Q81" s="233"/>
      <c r="R81" s="233"/>
      <c r="S81" s="233"/>
      <c r="T81" s="233"/>
      <c r="U81" s="233"/>
      <c r="V81" s="233"/>
      <c r="W81" s="233"/>
      <c r="X81" s="233"/>
      <c r="Y81" s="233"/>
      <c r="Z81" s="233"/>
      <c r="AA81" s="233"/>
      <c r="AB81" s="233"/>
      <c r="AC81" s="233"/>
      <c r="AD81" s="233"/>
      <c r="AE81" s="233"/>
      <c r="AF81" s="233"/>
      <c r="AG81" s="233"/>
      <c r="AH81" s="233"/>
      <c r="AI81" s="233"/>
      <c r="AJ81" s="233"/>
      <c r="AK81" s="233"/>
      <c r="AL81" s="233"/>
      <c r="AM81" s="233"/>
      <c r="AN81" s="233"/>
      <c r="AO81" s="233"/>
      <c r="AP81" s="233"/>
      <c r="AQ81" s="233"/>
      <c r="AR81" s="233"/>
      <c r="AS81" s="233"/>
      <c r="AT81" s="233"/>
      <c r="AU81" s="233"/>
      <c r="AV81" s="233"/>
      <c r="AW81" s="233"/>
      <c r="AX81" s="233"/>
      <c r="AY81" s="233"/>
      <c r="AZ81" s="233"/>
      <c r="BA81" s="233"/>
      <c r="BB81" s="233"/>
      <c r="BC81" s="233"/>
      <c r="BD81" s="233"/>
      <c r="BE81" s="233"/>
      <c r="BF81" s="233"/>
      <c r="BG81" s="233"/>
      <c r="BH81" s="6"/>
    </row>
    <row r="82" spans="1:60" ht="15.75" thickBot="1" x14ac:dyDescent="0.3">
      <c r="A82" s="6"/>
      <c r="C82" s="366"/>
      <c r="D82" s="367"/>
      <c r="E82" s="368"/>
      <c r="G82" s="240"/>
      <c r="I82" s="116" t="str">
        <f>IF(OR(COUNTIF(J82:AW82,"&lt;0")&gt;0,COUNTIF(J82:AW82,"*")&gt;0),"Warning","Quantity")</f>
        <v>Quantity</v>
      </c>
      <c r="J82" s="234"/>
      <c r="K82" s="219"/>
      <c r="L82" s="219"/>
      <c r="M82" s="219"/>
      <c r="N82" s="219"/>
      <c r="O82" s="219"/>
      <c r="P82" s="219"/>
      <c r="Q82" s="219"/>
      <c r="R82" s="219"/>
      <c r="S82" s="219"/>
      <c r="T82" s="219"/>
      <c r="U82" s="219"/>
      <c r="V82" s="219"/>
      <c r="W82" s="219"/>
      <c r="X82" s="219"/>
      <c r="Y82" s="219"/>
      <c r="Z82" s="219"/>
      <c r="AA82" s="219"/>
      <c r="AB82" s="219"/>
      <c r="AC82" s="219"/>
      <c r="AD82" s="219"/>
      <c r="AE82" s="219"/>
      <c r="AF82" s="219"/>
      <c r="AG82" s="219"/>
      <c r="AH82" s="219"/>
      <c r="AI82" s="219"/>
      <c r="AJ82" s="219"/>
      <c r="AK82" s="219"/>
      <c r="AL82" s="219"/>
      <c r="AM82" s="219"/>
      <c r="AN82" s="219"/>
      <c r="AO82" s="219"/>
      <c r="AP82" s="219"/>
      <c r="AQ82" s="219"/>
      <c r="AR82" s="219"/>
      <c r="AS82" s="219"/>
      <c r="AT82" s="219"/>
      <c r="AU82" s="219"/>
      <c r="AV82" s="219"/>
      <c r="AW82" s="219"/>
      <c r="AX82" s="219"/>
      <c r="AY82" s="219"/>
      <c r="AZ82" s="219"/>
      <c r="BA82" s="219"/>
      <c r="BB82" s="219"/>
      <c r="BC82" s="219"/>
      <c r="BD82" s="219"/>
      <c r="BE82" s="219"/>
      <c r="BF82" s="219"/>
      <c r="BG82" s="219"/>
      <c r="BH82" s="6"/>
    </row>
    <row r="83" spans="1:60" ht="15.75" thickBot="1" x14ac:dyDescent="0.3">
      <c r="A83" s="6"/>
      <c r="C83" s="113"/>
      <c r="D83" s="113"/>
      <c r="E83" s="113"/>
      <c r="G83" s="114"/>
      <c r="I83" s="116" t="str">
        <f>IF(OR(COUNT(J83:AW83)&lt;COUNT(J82:AW82),COUNTIF(J83:AW83,"*")&gt;0),"Warning","Unit price")</f>
        <v>Unit price</v>
      </c>
      <c r="J83" s="232"/>
      <c r="K83" s="233"/>
      <c r="L83" s="233"/>
      <c r="M83" s="233"/>
      <c r="N83" s="233"/>
      <c r="O83" s="233"/>
      <c r="P83" s="233"/>
      <c r="Q83" s="233"/>
      <c r="R83" s="233"/>
      <c r="S83" s="233"/>
      <c r="T83" s="233"/>
      <c r="U83" s="233"/>
      <c r="V83" s="233"/>
      <c r="W83" s="233"/>
      <c r="X83" s="233"/>
      <c r="Y83" s="233"/>
      <c r="Z83" s="233"/>
      <c r="AA83" s="233"/>
      <c r="AB83" s="233"/>
      <c r="AC83" s="233"/>
      <c r="AD83" s="233"/>
      <c r="AE83" s="233"/>
      <c r="AF83" s="233"/>
      <c r="AG83" s="233"/>
      <c r="AH83" s="233"/>
      <c r="AI83" s="233"/>
      <c r="AJ83" s="233"/>
      <c r="AK83" s="233"/>
      <c r="AL83" s="233"/>
      <c r="AM83" s="233"/>
      <c r="AN83" s="233"/>
      <c r="AO83" s="233"/>
      <c r="AP83" s="233"/>
      <c r="AQ83" s="233"/>
      <c r="AR83" s="233"/>
      <c r="AS83" s="233"/>
      <c r="AT83" s="233"/>
      <c r="AU83" s="233"/>
      <c r="AV83" s="233"/>
      <c r="AW83" s="233"/>
      <c r="AX83" s="233"/>
      <c r="AY83" s="233"/>
      <c r="AZ83" s="233"/>
      <c r="BA83" s="233"/>
      <c r="BB83" s="233"/>
      <c r="BC83" s="233"/>
      <c r="BD83" s="233"/>
      <c r="BE83" s="233"/>
      <c r="BF83" s="233"/>
      <c r="BG83" s="233"/>
      <c r="BH83" s="6"/>
    </row>
    <row r="84" spans="1:60" ht="15.75" thickBot="1" x14ac:dyDescent="0.3">
      <c r="A84" s="6"/>
      <c r="C84" s="366"/>
      <c r="D84" s="367"/>
      <c r="E84" s="368"/>
      <c r="G84" s="240"/>
      <c r="I84" s="116" t="str">
        <f>IF(OR(COUNTIF(J84:AW84,"&lt;0")&gt;0,COUNTIF(J84:AW84,"*")&gt;0),"Warning","Quantity")</f>
        <v>Quantity</v>
      </c>
      <c r="J84" s="235"/>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c r="AJ84" s="236"/>
      <c r="AK84" s="236"/>
      <c r="AL84" s="236"/>
      <c r="AM84" s="236"/>
      <c r="AN84" s="236"/>
      <c r="AO84" s="236"/>
      <c r="AP84" s="236"/>
      <c r="AQ84" s="236"/>
      <c r="AR84" s="236"/>
      <c r="AS84" s="236"/>
      <c r="AT84" s="236"/>
      <c r="AU84" s="236"/>
      <c r="AV84" s="236"/>
      <c r="AW84" s="236"/>
      <c r="AX84" s="236"/>
      <c r="AY84" s="236"/>
      <c r="AZ84" s="236"/>
      <c r="BA84" s="236"/>
      <c r="BB84" s="236"/>
      <c r="BC84" s="236"/>
      <c r="BD84" s="236"/>
      <c r="BE84" s="236"/>
      <c r="BF84" s="236"/>
      <c r="BG84" s="236"/>
      <c r="BH84" s="6"/>
    </row>
    <row r="85" spans="1:60" ht="15.75" thickBot="1" x14ac:dyDescent="0.3">
      <c r="A85" s="6"/>
      <c r="C85" s="113"/>
      <c r="D85" s="113"/>
      <c r="E85" s="113"/>
      <c r="G85" s="114"/>
      <c r="I85" s="116" t="str">
        <f>IF(OR(COUNT(J85:AW85)&lt;COUNT(J84:AW84),COUNTIF(J85:AW85,"*")&gt;0),"Warning","Unit price")</f>
        <v>Unit price</v>
      </c>
      <c r="J85" s="237"/>
      <c r="K85" s="238"/>
      <c r="L85" s="238"/>
      <c r="M85" s="238"/>
      <c r="N85" s="238"/>
      <c r="O85" s="238"/>
      <c r="P85" s="238"/>
      <c r="Q85" s="238"/>
      <c r="R85" s="238"/>
      <c r="S85" s="238"/>
      <c r="T85" s="238"/>
      <c r="U85" s="238"/>
      <c r="V85" s="238"/>
      <c r="W85" s="238"/>
      <c r="X85" s="238"/>
      <c r="Y85" s="238"/>
      <c r="Z85" s="238"/>
      <c r="AA85" s="238"/>
      <c r="AB85" s="238"/>
      <c r="AC85" s="238"/>
      <c r="AD85" s="238"/>
      <c r="AE85" s="238"/>
      <c r="AF85" s="238"/>
      <c r="AG85" s="238"/>
      <c r="AH85" s="238"/>
      <c r="AI85" s="238"/>
      <c r="AJ85" s="238"/>
      <c r="AK85" s="238"/>
      <c r="AL85" s="238"/>
      <c r="AM85" s="238"/>
      <c r="AN85" s="238"/>
      <c r="AO85" s="238"/>
      <c r="AP85" s="238"/>
      <c r="AQ85" s="238"/>
      <c r="AR85" s="238"/>
      <c r="AS85" s="238"/>
      <c r="AT85" s="238"/>
      <c r="AU85" s="238"/>
      <c r="AV85" s="238"/>
      <c r="AW85" s="238"/>
      <c r="AX85" s="238"/>
      <c r="AY85" s="238"/>
      <c r="AZ85" s="238"/>
      <c r="BA85" s="238"/>
      <c r="BB85" s="238"/>
      <c r="BC85" s="238"/>
      <c r="BD85" s="238"/>
      <c r="BE85" s="238"/>
      <c r="BF85" s="238"/>
      <c r="BG85" s="238"/>
      <c r="BH85" s="6"/>
    </row>
    <row r="86" spans="1:60" ht="15.75" thickBot="1" x14ac:dyDescent="0.3">
      <c r="A86" s="6"/>
      <c r="C86" s="366"/>
      <c r="D86" s="367"/>
      <c r="E86" s="368"/>
      <c r="G86" s="240"/>
      <c r="I86" s="116" t="str">
        <f>IF(OR(COUNTIF(J86:AW86,"&lt;0")&gt;0,COUNTIF(J86:AW86,"*")&gt;0),"Warning","Quantity")</f>
        <v>Quantity</v>
      </c>
      <c r="J86" s="235"/>
      <c r="K86" s="236"/>
      <c r="L86" s="236"/>
      <c r="M86" s="236"/>
      <c r="N86" s="236"/>
      <c r="O86" s="236"/>
      <c r="P86" s="236"/>
      <c r="Q86" s="236"/>
      <c r="R86" s="236"/>
      <c r="S86" s="236"/>
      <c r="T86" s="236"/>
      <c r="U86" s="236"/>
      <c r="V86" s="236"/>
      <c r="W86" s="236"/>
      <c r="X86" s="236"/>
      <c r="Y86" s="236"/>
      <c r="Z86" s="236"/>
      <c r="AA86" s="236"/>
      <c r="AB86" s="236"/>
      <c r="AC86" s="236"/>
      <c r="AD86" s="236"/>
      <c r="AE86" s="236"/>
      <c r="AF86" s="236"/>
      <c r="AG86" s="236"/>
      <c r="AH86" s="236"/>
      <c r="AI86" s="236"/>
      <c r="AJ86" s="236"/>
      <c r="AK86" s="236"/>
      <c r="AL86" s="236"/>
      <c r="AM86" s="236"/>
      <c r="AN86" s="236"/>
      <c r="AO86" s="236"/>
      <c r="AP86" s="236"/>
      <c r="AQ86" s="236"/>
      <c r="AR86" s="236"/>
      <c r="AS86" s="236"/>
      <c r="AT86" s="236"/>
      <c r="AU86" s="236"/>
      <c r="AV86" s="236"/>
      <c r="AW86" s="236"/>
      <c r="AX86" s="236"/>
      <c r="AY86" s="236"/>
      <c r="AZ86" s="236"/>
      <c r="BA86" s="236"/>
      <c r="BB86" s="236"/>
      <c r="BC86" s="236"/>
      <c r="BD86" s="236"/>
      <c r="BE86" s="236"/>
      <c r="BF86" s="236"/>
      <c r="BG86" s="236"/>
      <c r="BH86" s="31"/>
    </row>
    <row r="87" spans="1:60" ht="15.75" thickBot="1" x14ac:dyDescent="0.3">
      <c r="A87" s="6"/>
      <c r="C87" s="177"/>
      <c r="D87" s="177"/>
      <c r="E87" s="177"/>
      <c r="G87" s="114"/>
      <c r="I87" s="116" t="str">
        <f>IF(OR(COUNT(J87:AW87)&lt;COUNT(J86:AW86),COUNTIF(J87:AW87,"*")&gt;0),"Warning","Unit price")</f>
        <v>Unit price</v>
      </c>
      <c r="J87" s="232"/>
      <c r="K87" s="233"/>
      <c r="L87" s="233"/>
      <c r="M87" s="233"/>
      <c r="N87" s="233"/>
      <c r="O87" s="233"/>
      <c r="P87" s="233"/>
      <c r="Q87" s="233"/>
      <c r="R87" s="233"/>
      <c r="S87" s="233"/>
      <c r="T87" s="233"/>
      <c r="U87" s="233"/>
      <c r="V87" s="233"/>
      <c r="W87" s="233"/>
      <c r="X87" s="233"/>
      <c r="Y87" s="233"/>
      <c r="Z87" s="233"/>
      <c r="AA87" s="233"/>
      <c r="AB87" s="233"/>
      <c r="AC87" s="233"/>
      <c r="AD87" s="233"/>
      <c r="AE87" s="233"/>
      <c r="AF87" s="233"/>
      <c r="AG87" s="233"/>
      <c r="AH87" s="233"/>
      <c r="AI87" s="233"/>
      <c r="AJ87" s="233"/>
      <c r="AK87" s="233"/>
      <c r="AL87" s="233"/>
      <c r="AM87" s="233"/>
      <c r="AN87" s="233"/>
      <c r="AO87" s="233"/>
      <c r="AP87" s="233"/>
      <c r="AQ87" s="233"/>
      <c r="AR87" s="233"/>
      <c r="AS87" s="233"/>
      <c r="AT87" s="233"/>
      <c r="AU87" s="233"/>
      <c r="AV87" s="233"/>
      <c r="AW87" s="233"/>
      <c r="AX87" s="233"/>
      <c r="AY87" s="233"/>
      <c r="AZ87" s="233"/>
      <c r="BA87" s="233"/>
      <c r="BB87" s="233"/>
      <c r="BC87" s="233"/>
      <c r="BD87" s="233"/>
      <c r="BE87" s="233"/>
      <c r="BF87" s="233"/>
      <c r="BG87" s="233"/>
      <c r="BH87" s="31"/>
    </row>
    <row r="88" spans="1:60" ht="15.75" thickBot="1" x14ac:dyDescent="0.3">
      <c r="A88" s="6"/>
      <c r="C88" s="366"/>
      <c r="D88" s="367"/>
      <c r="E88" s="368"/>
      <c r="G88" s="240"/>
      <c r="I88" s="116" t="str">
        <f>IF(OR(COUNTIF(J88:AW88,"&lt;0")&gt;0,COUNTIF(J88:AW88,"*")&gt;0),"Warning","Quantity")</f>
        <v>Quantity</v>
      </c>
      <c r="J88" s="215"/>
      <c r="K88" s="216"/>
      <c r="L88" s="216"/>
      <c r="M88" s="216"/>
      <c r="N88" s="216"/>
      <c r="O88" s="216"/>
      <c r="P88" s="216"/>
      <c r="Q88" s="216"/>
      <c r="R88" s="216"/>
      <c r="S88" s="216"/>
      <c r="T88" s="216"/>
      <c r="U88" s="216"/>
      <c r="V88" s="216"/>
      <c r="W88" s="216"/>
      <c r="X88" s="216"/>
      <c r="Y88" s="216"/>
      <c r="Z88" s="216"/>
      <c r="AA88" s="216"/>
      <c r="AB88" s="216"/>
      <c r="AC88" s="216"/>
      <c r="AD88" s="216"/>
      <c r="AE88" s="216"/>
      <c r="AF88" s="216"/>
      <c r="AG88" s="216"/>
      <c r="AH88" s="216"/>
      <c r="AI88" s="216"/>
      <c r="AJ88" s="216"/>
      <c r="AK88" s="216"/>
      <c r="AL88" s="216"/>
      <c r="AM88" s="216"/>
      <c r="AN88" s="216"/>
      <c r="AO88" s="216"/>
      <c r="AP88" s="216"/>
      <c r="AQ88" s="216"/>
      <c r="AR88" s="216"/>
      <c r="AS88" s="216"/>
      <c r="AT88" s="216"/>
      <c r="AU88" s="216"/>
      <c r="AV88" s="216"/>
      <c r="AW88" s="216"/>
      <c r="AX88" s="216"/>
      <c r="AY88" s="216"/>
      <c r="AZ88" s="216"/>
      <c r="BA88" s="216"/>
      <c r="BB88" s="216"/>
      <c r="BC88" s="216"/>
      <c r="BD88" s="216"/>
      <c r="BE88" s="216"/>
      <c r="BF88" s="216"/>
      <c r="BG88" s="216"/>
      <c r="BH88" s="6"/>
    </row>
    <row r="89" spans="1:60" ht="15.75" thickBot="1" x14ac:dyDescent="0.3">
      <c r="A89" s="6"/>
      <c r="C89" s="185"/>
      <c r="D89" s="185"/>
      <c r="E89" s="185"/>
      <c r="G89" s="114"/>
      <c r="I89" s="116" t="str">
        <f>IF(OR(COUNT(J89:AW89)&lt;COUNT(J88:AW88),COUNTIF(J89:AW89,"*")&gt;0),"Warning","Unit price")</f>
        <v>Unit price</v>
      </c>
      <c r="J89" s="232"/>
      <c r="K89" s="233"/>
      <c r="L89" s="233"/>
      <c r="M89" s="233"/>
      <c r="N89" s="233"/>
      <c r="O89" s="233"/>
      <c r="P89" s="233"/>
      <c r="Q89" s="233"/>
      <c r="R89" s="233"/>
      <c r="S89" s="233"/>
      <c r="T89" s="233"/>
      <c r="U89" s="233"/>
      <c r="V89" s="233"/>
      <c r="W89" s="233"/>
      <c r="X89" s="233"/>
      <c r="Y89" s="233"/>
      <c r="Z89" s="233"/>
      <c r="AA89" s="233"/>
      <c r="AB89" s="233"/>
      <c r="AC89" s="233"/>
      <c r="AD89" s="233"/>
      <c r="AE89" s="233"/>
      <c r="AF89" s="233"/>
      <c r="AG89" s="233"/>
      <c r="AH89" s="233"/>
      <c r="AI89" s="233"/>
      <c r="AJ89" s="233"/>
      <c r="AK89" s="233"/>
      <c r="AL89" s="233"/>
      <c r="AM89" s="233"/>
      <c r="AN89" s="233"/>
      <c r="AO89" s="233"/>
      <c r="AP89" s="233"/>
      <c r="AQ89" s="233"/>
      <c r="AR89" s="233"/>
      <c r="AS89" s="233"/>
      <c r="AT89" s="233"/>
      <c r="AU89" s="233"/>
      <c r="AV89" s="233"/>
      <c r="AW89" s="233"/>
      <c r="AX89" s="233"/>
      <c r="AY89" s="233"/>
      <c r="AZ89" s="233"/>
      <c r="BA89" s="233"/>
      <c r="BB89" s="233"/>
      <c r="BC89" s="233"/>
      <c r="BD89" s="233"/>
      <c r="BE89" s="233"/>
      <c r="BF89" s="233"/>
      <c r="BG89" s="233"/>
      <c r="BH89" s="6"/>
    </row>
    <row r="90" spans="1:60" ht="15.75" thickBot="1" x14ac:dyDescent="0.3">
      <c r="A90" s="6"/>
      <c r="C90" s="366"/>
      <c r="D90" s="367"/>
      <c r="E90" s="368"/>
      <c r="G90" s="240"/>
      <c r="I90" s="116" t="str">
        <f>IF(OR(COUNTIF(J90:AW90,"&lt;0")&gt;0,COUNTIF(J90:AW90,"*")&gt;0),"Warning","Quantity")</f>
        <v>Quantity</v>
      </c>
      <c r="J90" s="235"/>
      <c r="K90" s="236"/>
      <c r="L90" s="236"/>
      <c r="M90" s="236"/>
      <c r="N90" s="236"/>
      <c r="O90" s="236"/>
      <c r="P90" s="236"/>
      <c r="Q90" s="23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36"/>
      <c r="AP90" s="236"/>
      <c r="AQ90" s="236"/>
      <c r="AR90" s="236"/>
      <c r="AS90" s="236"/>
      <c r="AT90" s="236"/>
      <c r="AU90" s="236"/>
      <c r="AV90" s="236"/>
      <c r="AW90" s="236"/>
      <c r="AX90" s="236"/>
      <c r="AY90" s="236"/>
      <c r="AZ90" s="236"/>
      <c r="BA90" s="236"/>
      <c r="BB90" s="236"/>
      <c r="BC90" s="236"/>
      <c r="BD90" s="236"/>
      <c r="BE90" s="236"/>
      <c r="BF90" s="236"/>
      <c r="BG90" s="236"/>
      <c r="BH90" s="6"/>
    </row>
    <row r="91" spans="1:60" ht="15.75" thickBot="1" x14ac:dyDescent="0.3">
      <c r="A91" s="6"/>
      <c r="C91" s="113"/>
      <c r="D91" s="113"/>
      <c r="E91" s="113"/>
      <c r="G91" s="114"/>
      <c r="I91" s="116" t="str">
        <f>IF(OR(COUNT(J91:AW91)&lt;COUNT(J90:AW90),COUNTIF(J91:AW91,"*")&gt;0),"Warning","Unit price")</f>
        <v>Unit price</v>
      </c>
      <c r="J91" s="232"/>
      <c r="K91" s="233"/>
      <c r="L91" s="233"/>
      <c r="M91" s="233"/>
      <c r="N91" s="233"/>
      <c r="O91" s="233"/>
      <c r="P91" s="233"/>
      <c r="Q91" s="233"/>
      <c r="R91" s="233"/>
      <c r="S91" s="233"/>
      <c r="T91" s="233"/>
      <c r="U91" s="233"/>
      <c r="V91" s="233"/>
      <c r="W91" s="233"/>
      <c r="X91" s="233"/>
      <c r="Y91" s="233"/>
      <c r="Z91" s="233"/>
      <c r="AA91" s="233"/>
      <c r="AB91" s="233"/>
      <c r="AC91" s="233"/>
      <c r="AD91" s="233"/>
      <c r="AE91" s="233"/>
      <c r="AF91" s="233"/>
      <c r="AG91" s="233"/>
      <c r="AH91" s="233"/>
      <c r="AI91" s="233"/>
      <c r="AJ91" s="233"/>
      <c r="AK91" s="233"/>
      <c r="AL91" s="233"/>
      <c r="AM91" s="233"/>
      <c r="AN91" s="233"/>
      <c r="AO91" s="233"/>
      <c r="AP91" s="233"/>
      <c r="AQ91" s="233"/>
      <c r="AR91" s="233"/>
      <c r="AS91" s="233"/>
      <c r="AT91" s="233"/>
      <c r="AU91" s="233"/>
      <c r="AV91" s="233"/>
      <c r="AW91" s="233"/>
      <c r="AX91" s="233"/>
      <c r="AY91" s="233"/>
      <c r="AZ91" s="233"/>
      <c r="BA91" s="233"/>
      <c r="BB91" s="233"/>
      <c r="BC91" s="233"/>
      <c r="BD91" s="233"/>
      <c r="BE91" s="233"/>
      <c r="BF91" s="233"/>
      <c r="BG91" s="233"/>
      <c r="BH91" s="6"/>
    </row>
    <row r="92" spans="1:60" ht="15.75" thickBot="1" x14ac:dyDescent="0.3">
      <c r="A92" s="6"/>
      <c r="C92" s="366"/>
      <c r="D92" s="367"/>
      <c r="E92" s="368"/>
      <c r="G92" s="240"/>
      <c r="I92" s="116" t="str">
        <f>IF(OR(COUNTIF(J92:AW92,"&lt;0")&gt;0,COUNTIF(J92:AW92,"*")&gt;0),"Warning","Quantity")</f>
        <v>Quantity</v>
      </c>
      <c r="J92" s="235"/>
      <c r="K92" s="236"/>
      <c r="L92" s="236"/>
      <c r="M92" s="236"/>
      <c r="N92" s="236"/>
      <c r="O92" s="236"/>
      <c r="P92" s="236"/>
      <c r="Q92" s="23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c r="AR92" s="236"/>
      <c r="AS92" s="236"/>
      <c r="AT92" s="236"/>
      <c r="AU92" s="236"/>
      <c r="AV92" s="236"/>
      <c r="AW92" s="236"/>
      <c r="AX92" s="236"/>
      <c r="AY92" s="236"/>
      <c r="AZ92" s="236"/>
      <c r="BA92" s="236"/>
      <c r="BB92" s="236"/>
      <c r="BC92" s="236"/>
      <c r="BD92" s="236"/>
      <c r="BE92" s="236"/>
      <c r="BF92" s="236"/>
      <c r="BG92" s="236"/>
      <c r="BH92" s="6"/>
    </row>
    <row r="93" spans="1:60" ht="15.75" thickBot="1" x14ac:dyDescent="0.3">
      <c r="A93" s="6"/>
      <c r="C93" s="113"/>
      <c r="D93" s="113"/>
      <c r="E93" s="113"/>
      <c r="G93" s="114"/>
      <c r="I93" s="116" t="str">
        <f>IF(OR(COUNT(J93:AW93)&lt;COUNT(J92:AW92),COUNTIF(J93:AW93,"*")&gt;0),"Warning","Unit price")</f>
        <v>Unit price</v>
      </c>
      <c r="J93" s="232"/>
      <c r="K93" s="233"/>
      <c r="L93" s="233"/>
      <c r="M93" s="233"/>
      <c r="N93" s="233"/>
      <c r="O93" s="233"/>
      <c r="P93" s="233"/>
      <c r="Q93" s="233"/>
      <c r="R93" s="233"/>
      <c r="S93" s="233"/>
      <c r="T93" s="233"/>
      <c r="U93" s="233"/>
      <c r="V93" s="233"/>
      <c r="W93" s="233"/>
      <c r="X93" s="233"/>
      <c r="Y93" s="233"/>
      <c r="Z93" s="233"/>
      <c r="AA93" s="233"/>
      <c r="AB93" s="233"/>
      <c r="AC93" s="233"/>
      <c r="AD93" s="233"/>
      <c r="AE93" s="233"/>
      <c r="AF93" s="233"/>
      <c r="AG93" s="233"/>
      <c r="AH93" s="233"/>
      <c r="AI93" s="233"/>
      <c r="AJ93" s="233"/>
      <c r="AK93" s="233"/>
      <c r="AL93" s="233"/>
      <c r="AM93" s="233"/>
      <c r="AN93" s="233"/>
      <c r="AO93" s="233"/>
      <c r="AP93" s="233"/>
      <c r="AQ93" s="233"/>
      <c r="AR93" s="233"/>
      <c r="AS93" s="233"/>
      <c r="AT93" s="233"/>
      <c r="AU93" s="233"/>
      <c r="AV93" s="233"/>
      <c r="AW93" s="233"/>
      <c r="AX93" s="233"/>
      <c r="AY93" s="233"/>
      <c r="AZ93" s="233"/>
      <c r="BA93" s="233"/>
      <c r="BB93" s="233"/>
      <c r="BC93" s="233"/>
      <c r="BD93" s="233"/>
      <c r="BE93" s="233"/>
      <c r="BF93" s="233"/>
      <c r="BG93" s="233"/>
      <c r="BH93" s="6"/>
    </row>
    <row r="94" spans="1:60" ht="15.75" thickBot="1" x14ac:dyDescent="0.3">
      <c r="A94" s="6"/>
      <c r="C94" s="366"/>
      <c r="D94" s="367"/>
      <c r="E94" s="368"/>
      <c r="G94" s="240"/>
      <c r="I94" s="116" t="str">
        <f>IF(OR(COUNTIF(J94:AW94,"&lt;0")&gt;0,COUNTIF(J94:AW94,"*")&gt;0),"Warning","Quantity")</f>
        <v>Quantity</v>
      </c>
      <c r="J94" s="235"/>
      <c r="K94" s="236"/>
      <c r="L94" s="236"/>
      <c r="M94" s="236"/>
      <c r="N94" s="236"/>
      <c r="O94" s="236"/>
      <c r="P94" s="236"/>
      <c r="Q94" s="236"/>
      <c r="R94" s="236"/>
      <c r="S94" s="236"/>
      <c r="T94" s="236"/>
      <c r="U94" s="236"/>
      <c r="V94" s="236"/>
      <c r="W94" s="236"/>
      <c r="X94" s="236"/>
      <c r="Y94" s="236"/>
      <c r="Z94" s="236"/>
      <c r="AA94" s="236"/>
      <c r="AB94" s="236"/>
      <c r="AC94" s="236"/>
      <c r="AD94" s="236"/>
      <c r="AE94" s="236"/>
      <c r="AF94" s="236"/>
      <c r="AG94" s="236"/>
      <c r="AH94" s="236"/>
      <c r="AI94" s="236"/>
      <c r="AJ94" s="236"/>
      <c r="AK94" s="236"/>
      <c r="AL94" s="236"/>
      <c r="AM94" s="236"/>
      <c r="AN94" s="236"/>
      <c r="AO94" s="236"/>
      <c r="AP94" s="236"/>
      <c r="AQ94" s="236"/>
      <c r="AR94" s="236"/>
      <c r="AS94" s="236"/>
      <c r="AT94" s="236"/>
      <c r="AU94" s="236"/>
      <c r="AV94" s="236"/>
      <c r="AW94" s="236"/>
      <c r="AX94" s="236"/>
      <c r="AY94" s="236"/>
      <c r="AZ94" s="236"/>
      <c r="BA94" s="236"/>
      <c r="BB94" s="236"/>
      <c r="BC94" s="236"/>
      <c r="BD94" s="236"/>
      <c r="BE94" s="236"/>
      <c r="BF94" s="236"/>
      <c r="BG94" s="236"/>
      <c r="BH94" s="6"/>
    </row>
    <row r="95" spans="1:60" ht="15.75" thickBot="1" x14ac:dyDescent="0.3">
      <c r="A95" s="6"/>
      <c r="C95" s="113"/>
      <c r="D95" s="113"/>
      <c r="E95" s="113"/>
      <c r="G95" s="114"/>
      <c r="I95" s="116" t="str">
        <f>IF(OR(COUNT(J95:AW95)&lt;COUNT(J94:AW94),COUNTIF(J95:AW95,"*")&gt;0),"Warning","Unit price")</f>
        <v>Unit price</v>
      </c>
      <c r="J95" s="232"/>
      <c r="K95" s="233"/>
      <c r="L95" s="233"/>
      <c r="M95" s="233"/>
      <c r="N95" s="233"/>
      <c r="O95" s="233"/>
      <c r="P95" s="233"/>
      <c r="Q95" s="233"/>
      <c r="R95" s="233"/>
      <c r="S95" s="233"/>
      <c r="T95" s="233"/>
      <c r="U95" s="233"/>
      <c r="V95" s="233"/>
      <c r="W95" s="233"/>
      <c r="X95" s="233"/>
      <c r="Y95" s="233"/>
      <c r="Z95" s="233"/>
      <c r="AA95" s="233"/>
      <c r="AB95" s="233"/>
      <c r="AC95" s="233"/>
      <c r="AD95" s="233"/>
      <c r="AE95" s="233"/>
      <c r="AF95" s="233"/>
      <c r="AG95" s="233"/>
      <c r="AH95" s="233"/>
      <c r="AI95" s="233"/>
      <c r="AJ95" s="233"/>
      <c r="AK95" s="233"/>
      <c r="AL95" s="233"/>
      <c r="AM95" s="233"/>
      <c r="AN95" s="233"/>
      <c r="AO95" s="233"/>
      <c r="AP95" s="233"/>
      <c r="AQ95" s="233"/>
      <c r="AR95" s="233"/>
      <c r="AS95" s="233"/>
      <c r="AT95" s="233"/>
      <c r="AU95" s="233"/>
      <c r="AV95" s="233"/>
      <c r="AW95" s="233"/>
      <c r="AX95" s="233"/>
      <c r="AY95" s="233"/>
      <c r="AZ95" s="233"/>
      <c r="BA95" s="233"/>
      <c r="BB95" s="233"/>
      <c r="BC95" s="233"/>
      <c r="BD95" s="233"/>
      <c r="BE95" s="233"/>
      <c r="BF95" s="233"/>
      <c r="BG95" s="233"/>
      <c r="BH95" s="6"/>
    </row>
    <row r="96" spans="1:60" s="32" customFormat="1" ht="15.75" thickBot="1" x14ac:dyDescent="0.3">
      <c r="A96" s="31"/>
      <c r="B96" s="1"/>
      <c r="C96" s="366"/>
      <c r="D96" s="367"/>
      <c r="E96" s="368"/>
      <c r="F96" s="1"/>
      <c r="G96" s="240"/>
      <c r="H96" s="1"/>
      <c r="I96" s="116" t="str">
        <f>IF(OR(COUNTIF(J96:AW96,"&lt;0")&gt;0,COUNTIF(J96:AW96,"*")&gt;0),"Warning","Quantity")</f>
        <v>Quantity</v>
      </c>
      <c r="J96" s="235"/>
      <c r="K96" s="216"/>
      <c r="L96" s="216"/>
      <c r="M96" s="216"/>
      <c r="N96" s="216"/>
      <c r="O96" s="216"/>
      <c r="P96" s="216"/>
      <c r="Q96" s="216"/>
      <c r="R96" s="216"/>
      <c r="S96" s="216"/>
      <c r="T96" s="216"/>
      <c r="U96" s="216"/>
      <c r="V96" s="216"/>
      <c r="W96" s="216"/>
      <c r="X96" s="216"/>
      <c r="Y96" s="216"/>
      <c r="Z96" s="216"/>
      <c r="AA96" s="216"/>
      <c r="AB96" s="216"/>
      <c r="AC96" s="216"/>
      <c r="AD96" s="216"/>
      <c r="AE96" s="216"/>
      <c r="AF96" s="216"/>
      <c r="AG96" s="216"/>
      <c r="AH96" s="216"/>
      <c r="AI96" s="216"/>
      <c r="AJ96" s="216"/>
      <c r="AK96" s="216"/>
      <c r="AL96" s="216"/>
      <c r="AM96" s="216"/>
      <c r="AN96" s="216"/>
      <c r="AO96" s="216"/>
      <c r="AP96" s="216"/>
      <c r="AQ96" s="216"/>
      <c r="AR96" s="216"/>
      <c r="AS96" s="216"/>
      <c r="AT96" s="216"/>
      <c r="AU96" s="216"/>
      <c r="AV96" s="216"/>
      <c r="AW96" s="216"/>
      <c r="AX96" s="216"/>
      <c r="AY96" s="216"/>
      <c r="AZ96" s="216"/>
      <c r="BA96" s="216"/>
      <c r="BB96" s="216"/>
      <c r="BC96" s="216"/>
      <c r="BD96" s="216"/>
      <c r="BE96" s="216"/>
      <c r="BF96" s="216"/>
      <c r="BG96" s="216"/>
      <c r="BH96" s="6"/>
    </row>
    <row r="97" spans="1:60" s="32" customFormat="1" ht="15.75" thickBot="1" x14ac:dyDescent="0.3">
      <c r="A97" s="31"/>
      <c r="B97" s="1"/>
      <c r="C97" s="110"/>
      <c r="D97" s="110"/>
      <c r="E97" s="110"/>
      <c r="F97" s="110"/>
      <c r="G97" s="114"/>
      <c r="H97" s="1"/>
      <c r="I97" s="116" t="str">
        <f>IF(OR(COUNT(J97:AW97)&lt;COUNT(J96:AW96),COUNTIF(J97:AW97,"*")&gt;0),"Warning","Unit price")</f>
        <v>Unit price</v>
      </c>
      <c r="J97" s="232"/>
      <c r="K97" s="233"/>
      <c r="L97" s="233"/>
      <c r="M97" s="233"/>
      <c r="N97" s="233"/>
      <c r="O97" s="233"/>
      <c r="P97" s="233"/>
      <c r="Q97" s="233"/>
      <c r="R97" s="233"/>
      <c r="S97" s="233"/>
      <c r="T97" s="233"/>
      <c r="U97" s="233"/>
      <c r="V97" s="233"/>
      <c r="W97" s="233"/>
      <c r="X97" s="233"/>
      <c r="Y97" s="233"/>
      <c r="Z97" s="233"/>
      <c r="AA97" s="233"/>
      <c r="AB97" s="233"/>
      <c r="AC97" s="233"/>
      <c r="AD97" s="233"/>
      <c r="AE97" s="233"/>
      <c r="AF97" s="233"/>
      <c r="AG97" s="233"/>
      <c r="AH97" s="233"/>
      <c r="AI97" s="233"/>
      <c r="AJ97" s="233"/>
      <c r="AK97" s="233"/>
      <c r="AL97" s="233"/>
      <c r="AM97" s="233"/>
      <c r="AN97" s="233"/>
      <c r="AO97" s="233"/>
      <c r="AP97" s="233"/>
      <c r="AQ97" s="233"/>
      <c r="AR97" s="233"/>
      <c r="AS97" s="233"/>
      <c r="AT97" s="233"/>
      <c r="AU97" s="233"/>
      <c r="AV97" s="233"/>
      <c r="AW97" s="239"/>
      <c r="AX97" s="239"/>
      <c r="AY97" s="239"/>
      <c r="AZ97" s="239"/>
      <c r="BA97" s="239"/>
      <c r="BB97" s="239"/>
      <c r="BC97" s="239"/>
      <c r="BD97" s="239"/>
      <c r="BE97" s="239"/>
      <c r="BF97" s="239"/>
      <c r="BG97" s="239"/>
      <c r="BH97" s="6"/>
    </row>
    <row r="98" spans="1:60" ht="13.5" customHeight="1" thickBot="1" x14ac:dyDescent="0.3">
      <c r="A98" s="6"/>
      <c r="H98" s="394" t="s">
        <v>8</v>
      </c>
      <c r="I98" s="394"/>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6"/>
    </row>
    <row r="99" spans="1:60" ht="9.75" customHeight="1" x14ac:dyDescent="0.25">
      <c r="A99" s="6"/>
      <c r="C99" s="360" t="str">
        <f>IF(ISBLANK(C88),"",C88)</f>
        <v/>
      </c>
      <c r="D99" s="361"/>
      <c r="E99" s="361"/>
      <c r="F99" s="361"/>
      <c r="G99" s="362"/>
      <c r="H99" s="369">
        <f t="shared" ref="H99:H103" si="148">+SUM(J99:BG99)</f>
        <v>0</v>
      </c>
      <c r="I99" s="370"/>
      <c r="J99" s="187" t="str">
        <f>IF(J78="","",J78*J79)</f>
        <v/>
      </c>
      <c r="K99" s="188" t="str">
        <f t="shared" ref="K99:BG99" si="149">IF(K78="","",K78*K79)</f>
        <v/>
      </c>
      <c r="L99" s="188" t="str">
        <f t="shared" si="149"/>
        <v/>
      </c>
      <c r="M99" s="188" t="str">
        <f t="shared" si="149"/>
        <v/>
      </c>
      <c r="N99" s="188" t="str">
        <f t="shared" si="149"/>
        <v/>
      </c>
      <c r="O99" s="188" t="str">
        <f t="shared" si="149"/>
        <v/>
      </c>
      <c r="P99" s="188" t="str">
        <f t="shared" si="149"/>
        <v/>
      </c>
      <c r="Q99" s="188" t="str">
        <f t="shared" si="149"/>
        <v/>
      </c>
      <c r="R99" s="188" t="str">
        <f t="shared" si="149"/>
        <v/>
      </c>
      <c r="S99" s="188" t="str">
        <f t="shared" si="149"/>
        <v/>
      </c>
      <c r="T99" s="188" t="str">
        <f t="shared" si="149"/>
        <v/>
      </c>
      <c r="U99" s="188" t="str">
        <f t="shared" si="149"/>
        <v/>
      </c>
      <c r="V99" s="188" t="str">
        <f t="shared" si="149"/>
        <v/>
      </c>
      <c r="W99" s="188" t="str">
        <f t="shared" si="149"/>
        <v/>
      </c>
      <c r="X99" s="188" t="str">
        <f t="shared" si="149"/>
        <v/>
      </c>
      <c r="Y99" s="188" t="str">
        <f t="shared" si="149"/>
        <v/>
      </c>
      <c r="Z99" s="188" t="str">
        <f t="shared" si="149"/>
        <v/>
      </c>
      <c r="AA99" s="188" t="str">
        <f t="shared" si="149"/>
        <v/>
      </c>
      <c r="AB99" s="188" t="str">
        <f t="shared" si="149"/>
        <v/>
      </c>
      <c r="AC99" s="188" t="str">
        <f t="shared" si="149"/>
        <v/>
      </c>
      <c r="AD99" s="188" t="str">
        <f t="shared" si="149"/>
        <v/>
      </c>
      <c r="AE99" s="188" t="str">
        <f t="shared" si="149"/>
        <v/>
      </c>
      <c r="AF99" s="188" t="str">
        <f t="shared" si="149"/>
        <v/>
      </c>
      <c r="AG99" s="188" t="str">
        <f t="shared" si="149"/>
        <v/>
      </c>
      <c r="AH99" s="188" t="str">
        <f t="shared" si="149"/>
        <v/>
      </c>
      <c r="AI99" s="188" t="str">
        <f t="shared" si="149"/>
        <v/>
      </c>
      <c r="AJ99" s="188" t="str">
        <f t="shared" si="149"/>
        <v/>
      </c>
      <c r="AK99" s="188" t="str">
        <f t="shared" si="149"/>
        <v/>
      </c>
      <c r="AL99" s="188" t="str">
        <f t="shared" si="149"/>
        <v/>
      </c>
      <c r="AM99" s="188" t="str">
        <f t="shared" si="149"/>
        <v/>
      </c>
      <c r="AN99" s="188" t="str">
        <f t="shared" si="149"/>
        <v/>
      </c>
      <c r="AO99" s="188" t="str">
        <f t="shared" si="149"/>
        <v/>
      </c>
      <c r="AP99" s="188" t="str">
        <f t="shared" si="149"/>
        <v/>
      </c>
      <c r="AQ99" s="188" t="str">
        <f t="shared" si="149"/>
        <v/>
      </c>
      <c r="AR99" s="188" t="str">
        <f t="shared" si="149"/>
        <v/>
      </c>
      <c r="AS99" s="188" t="str">
        <f t="shared" si="149"/>
        <v/>
      </c>
      <c r="AT99" s="188" t="str">
        <f t="shared" si="149"/>
        <v/>
      </c>
      <c r="AU99" s="188" t="str">
        <f t="shared" si="149"/>
        <v/>
      </c>
      <c r="AV99" s="188" t="str">
        <f t="shared" si="149"/>
        <v/>
      </c>
      <c r="AW99" s="188" t="str">
        <f t="shared" si="149"/>
        <v/>
      </c>
      <c r="AX99" s="188" t="str">
        <f t="shared" si="149"/>
        <v/>
      </c>
      <c r="AY99" s="188" t="str">
        <f t="shared" si="149"/>
        <v/>
      </c>
      <c r="AZ99" s="188" t="str">
        <f t="shared" si="149"/>
        <v/>
      </c>
      <c r="BA99" s="188" t="str">
        <f t="shared" si="149"/>
        <v/>
      </c>
      <c r="BB99" s="188" t="str">
        <f t="shared" si="149"/>
        <v/>
      </c>
      <c r="BC99" s="188" t="str">
        <f t="shared" si="149"/>
        <v/>
      </c>
      <c r="BD99" s="188" t="str">
        <f t="shared" si="149"/>
        <v/>
      </c>
      <c r="BE99" s="188" t="str">
        <f t="shared" si="149"/>
        <v/>
      </c>
      <c r="BF99" s="188" t="str">
        <f t="shared" si="149"/>
        <v/>
      </c>
      <c r="BG99" s="189" t="str">
        <f t="shared" si="149"/>
        <v/>
      </c>
      <c r="BH99" s="6"/>
    </row>
    <row r="100" spans="1:60" ht="9.75" customHeight="1" x14ac:dyDescent="0.25">
      <c r="A100" s="6"/>
      <c r="C100" s="349" t="str">
        <f>IF(ISBLANK(C90),"",C90)</f>
        <v/>
      </c>
      <c r="D100" s="350"/>
      <c r="E100" s="350"/>
      <c r="F100" s="350"/>
      <c r="G100" s="351"/>
      <c r="H100" s="347">
        <f t="shared" si="148"/>
        <v>0</v>
      </c>
      <c r="I100" s="348"/>
      <c r="J100" s="190" t="str">
        <f>IF(J80="","",J80*J81)</f>
        <v/>
      </c>
      <c r="K100" s="191" t="str">
        <f t="shared" ref="K100:BG100" si="150">IF(K80="","",K80*K81)</f>
        <v/>
      </c>
      <c r="L100" s="191" t="str">
        <f t="shared" si="150"/>
        <v/>
      </c>
      <c r="M100" s="191" t="str">
        <f t="shared" si="150"/>
        <v/>
      </c>
      <c r="N100" s="191" t="str">
        <f t="shared" si="150"/>
        <v/>
      </c>
      <c r="O100" s="191" t="str">
        <f t="shared" si="150"/>
        <v/>
      </c>
      <c r="P100" s="191" t="str">
        <f t="shared" si="150"/>
        <v/>
      </c>
      <c r="Q100" s="191" t="str">
        <f t="shared" si="150"/>
        <v/>
      </c>
      <c r="R100" s="191" t="str">
        <f t="shared" si="150"/>
        <v/>
      </c>
      <c r="S100" s="191" t="str">
        <f t="shared" si="150"/>
        <v/>
      </c>
      <c r="T100" s="191" t="str">
        <f t="shared" si="150"/>
        <v/>
      </c>
      <c r="U100" s="191" t="str">
        <f t="shared" si="150"/>
        <v/>
      </c>
      <c r="V100" s="191" t="str">
        <f t="shared" si="150"/>
        <v/>
      </c>
      <c r="W100" s="191" t="str">
        <f t="shared" si="150"/>
        <v/>
      </c>
      <c r="X100" s="191" t="str">
        <f t="shared" si="150"/>
        <v/>
      </c>
      <c r="Y100" s="191" t="str">
        <f t="shared" si="150"/>
        <v/>
      </c>
      <c r="Z100" s="191" t="str">
        <f t="shared" si="150"/>
        <v/>
      </c>
      <c r="AA100" s="191" t="str">
        <f t="shared" si="150"/>
        <v/>
      </c>
      <c r="AB100" s="191" t="str">
        <f t="shared" si="150"/>
        <v/>
      </c>
      <c r="AC100" s="191" t="str">
        <f t="shared" si="150"/>
        <v/>
      </c>
      <c r="AD100" s="191" t="str">
        <f t="shared" si="150"/>
        <v/>
      </c>
      <c r="AE100" s="191" t="str">
        <f t="shared" si="150"/>
        <v/>
      </c>
      <c r="AF100" s="191" t="str">
        <f t="shared" si="150"/>
        <v/>
      </c>
      <c r="AG100" s="191" t="str">
        <f t="shared" si="150"/>
        <v/>
      </c>
      <c r="AH100" s="191" t="str">
        <f t="shared" si="150"/>
        <v/>
      </c>
      <c r="AI100" s="191" t="str">
        <f t="shared" si="150"/>
        <v/>
      </c>
      <c r="AJ100" s="191" t="str">
        <f t="shared" si="150"/>
        <v/>
      </c>
      <c r="AK100" s="191" t="str">
        <f t="shared" si="150"/>
        <v/>
      </c>
      <c r="AL100" s="191" t="str">
        <f t="shared" si="150"/>
        <v/>
      </c>
      <c r="AM100" s="191" t="str">
        <f t="shared" si="150"/>
        <v/>
      </c>
      <c r="AN100" s="191" t="str">
        <f t="shared" si="150"/>
        <v/>
      </c>
      <c r="AO100" s="191" t="str">
        <f t="shared" si="150"/>
        <v/>
      </c>
      <c r="AP100" s="191" t="str">
        <f t="shared" si="150"/>
        <v/>
      </c>
      <c r="AQ100" s="191" t="str">
        <f t="shared" si="150"/>
        <v/>
      </c>
      <c r="AR100" s="191" t="str">
        <f t="shared" si="150"/>
        <v/>
      </c>
      <c r="AS100" s="191" t="str">
        <f t="shared" si="150"/>
        <v/>
      </c>
      <c r="AT100" s="191" t="str">
        <f t="shared" si="150"/>
        <v/>
      </c>
      <c r="AU100" s="191" t="str">
        <f t="shared" si="150"/>
        <v/>
      </c>
      <c r="AV100" s="191" t="str">
        <f t="shared" si="150"/>
        <v/>
      </c>
      <c r="AW100" s="191" t="str">
        <f t="shared" si="150"/>
        <v/>
      </c>
      <c r="AX100" s="191" t="str">
        <f t="shared" si="150"/>
        <v/>
      </c>
      <c r="AY100" s="191" t="str">
        <f t="shared" si="150"/>
        <v/>
      </c>
      <c r="AZ100" s="191" t="str">
        <f t="shared" si="150"/>
        <v/>
      </c>
      <c r="BA100" s="191" t="str">
        <f t="shared" si="150"/>
        <v/>
      </c>
      <c r="BB100" s="191" t="str">
        <f t="shared" si="150"/>
        <v/>
      </c>
      <c r="BC100" s="191" t="str">
        <f t="shared" si="150"/>
        <v/>
      </c>
      <c r="BD100" s="191" t="str">
        <f t="shared" si="150"/>
        <v/>
      </c>
      <c r="BE100" s="191" t="str">
        <f t="shared" si="150"/>
        <v/>
      </c>
      <c r="BF100" s="191" t="str">
        <f t="shared" si="150"/>
        <v/>
      </c>
      <c r="BG100" s="192" t="str">
        <f t="shared" si="150"/>
        <v/>
      </c>
      <c r="BH100" s="6"/>
    </row>
    <row r="101" spans="1:60" ht="9.75" customHeight="1" x14ac:dyDescent="0.25">
      <c r="A101" s="6"/>
      <c r="C101" s="349" t="str">
        <f>IF(ISBLANK(C92),"",C92)</f>
        <v/>
      </c>
      <c r="D101" s="350"/>
      <c r="E101" s="350"/>
      <c r="F101" s="350"/>
      <c r="G101" s="351"/>
      <c r="H101" s="347">
        <f t="shared" si="148"/>
        <v>0</v>
      </c>
      <c r="I101" s="348"/>
      <c r="J101" s="190" t="str">
        <f>IF(J82="","",J82*J83)</f>
        <v/>
      </c>
      <c r="K101" s="191" t="str">
        <f t="shared" ref="K101:BG101" si="151">IF(K82="","",K82*K83)</f>
        <v/>
      </c>
      <c r="L101" s="191" t="str">
        <f t="shared" si="151"/>
        <v/>
      </c>
      <c r="M101" s="191" t="str">
        <f t="shared" si="151"/>
        <v/>
      </c>
      <c r="N101" s="191" t="str">
        <f t="shared" si="151"/>
        <v/>
      </c>
      <c r="O101" s="191" t="str">
        <f t="shared" si="151"/>
        <v/>
      </c>
      <c r="P101" s="191" t="str">
        <f t="shared" si="151"/>
        <v/>
      </c>
      <c r="Q101" s="191" t="str">
        <f t="shared" si="151"/>
        <v/>
      </c>
      <c r="R101" s="191" t="str">
        <f t="shared" si="151"/>
        <v/>
      </c>
      <c r="S101" s="191" t="str">
        <f t="shared" si="151"/>
        <v/>
      </c>
      <c r="T101" s="191" t="str">
        <f t="shared" si="151"/>
        <v/>
      </c>
      <c r="U101" s="191" t="str">
        <f t="shared" si="151"/>
        <v/>
      </c>
      <c r="V101" s="191" t="str">
        <f t="shared" si="151"/>
        <v/>
      </c>
      <c r="W101" s="191" t="str">
        <f t="shared" si="151"/>
        <v/>
      </c>
      <c r="X101" s="191" t="str">
        <f t="shared" si="151"/>
        <v/>
      </c>
      <c r="Y101" s="191" t="str">
        <f t="shared" si="151"/>
        <v/>
      </c>
      <c r="Z101" s="191" t="str">
        <f t="shared" si="151"/>
        <v/>
      </c>
      <c r="AA101" s="191" t="str">
        <f t="shared" si="151"/>
        <v/>
      </c>
      <c r="AB101" s="191" t="str">
        <f t="shared" si="151"/>
        <v/>
      </c>
      <c r="AC101" s="191" t="str">
        <f t="shared" si="151"/>
        <v/>
      </c>
      <c r="AD101" s="191" t="str">
        <f t="shared" si="151"/>
        <v/>
      </c>
      <c r="AE101" s="191" t="str">
        <f t="shared" si="151"/>
        <v/>
      </c>
      <c r="AF101" s="191" t="str">
        <f t="shared" si="151"/>
        <v/>
      </c>
      <c r="AG101" s="191" t="str">
        <f t="shared" si="151"/>
        <v/>
      </c>
      <c r="AH101" s="191" t="str">
        <f t="shared" si="151"/>
        <v/>
      </c>
      <c r="AI101" s="191" t="str">
        <f t="shared" si="151"/>
        <v/>
      </c>
      <c r="AJ101" s="191" t="str">
        <f t="shared" si="151"/>
        <v/>
      </c>
      <c r="AK101" s="191" t="str">
        <f t="shared" si="151"/>
        <v/>
      </c>
      <c r="AL101" s="191" t="str">
        <f t="shared" si="151"/>
        <v/>
      </c>
      <c r="AM101" s="191" t="str">
        <f t="shared" si="151"/>
        <v/>
      </c>
      <c r="AN101" s="191" t="str">
        <f t="shared" si="151"/>
        <v/>
      </c>
      <c r="AO101" s="191" t="str">
        <f t="shared" si="151"/>
        <v/>
      </c>
      <c r="AP101" s="191" t="str">
        <f t="shared" si="151"/>
        <v/>
      </c>
      <c r="AQ101" s="191" t="str">
        <f t="shared" si="151"/>
        <v/>
      </c>
      <c r="AR101" s="191" t="str">
        <f t="shared" si="151"/>
        <v/>
      </c>
      <c r="AS101" s="191" t="str">
        <f t="shared" si="151"/>
        <v/>
      </c>
      <c r="AT101" s="191" t="str">
        <f t="shared" si="151"/>
        <v/>
      </c>
      <c r="AU101" s="191" t="str">
        <f t="shared" si="151"/>
        <v/>
      </c>
      <c r="AV101" s="191" t="str">
        <f t="shared" si="151"/>
        <v/>
      </c>
      <c r="AW101" s="191" t="str">
        <f t="shared" si="151"/>
        <v/>
      </c>
      <c r="AX101" s="191" t="str">
        <f t="shared" si="151"/>
        <v/>
      </c>
      <c r="AY101" s="191" t="str">
        <f t="shared" si="151"/>
        <v/>
      </c>
      <c r="AZ101" s="191" t="str">
        <f t="shared" si="151"/>
        <v/>
      </c>
      <c r="BA101" s="191" t="str">
        <f t="shared" si="151"/>
        <v/>
      </c>
      <c r="BB101" s="191" t="str">
        <f t="shared" si="151"/>
        <v/>
      </c>
      <c r="BC101" s="191" t="str">
        <f t="shared" si="151"/>
        <v/>
      </c>
      <c r="BD101" s="191" t="str">
        <f t="shared" si="151"/>
        <v/>
      </c>
      <c r="BE101" s="191" t="str">
        <f t="shared" si="151"/>
        <v/>
      </c>
      <c r="BF101" s="191" t="str">
        <f t="shared" si="151"/>
        <v/>
      </c>
      <c r="BG101" s="192" t="str">
        <f t="shared" si="151"/>
        <v/>
      </c>
      <c r="BH101" s="6"/>
    </row>
    <row r="102" spans="1:60" ht="9.75" customHeight="1" x14ac:dyDescent="0.25">
      <c r="A102" s="6"/>
      <c r="C102" s="349" t="str">
        <f>IF(ISBLANK(C94),"",C94)</f>
        <v/>
      </c>
      <c r="D102" s="350"/>
      <c r="E102" s="350"/>
      <c r="F102" s="350"/>
      <c r="G102" s="351"/>
      <c r="H102" s="347">
        <f t="shared" si="148"/>
        <v>0</v>
      </c>
      <c r="I102" s="348"/>
      <c r="J102" s="190" t="str">
        <f>IF(J84="","",J84*J85)</f>
        <v/>
      </c>
      <c r="K102" s="191" t="str">
        <f t="shared" ref="K102:BG102" si="152">IF(K84="","",K84*K85)</f>
        <v/>
      </c>
      <c r="L102" s="191" t="str">
        <f t="shared" si="152"/>
        <v/>
      </c>
      <c r="M102" s="191" t="str">
        <f t="shared" si="152"/>
        <v/>
      </c>
      <c r="N102" s="191" t="str">
        <f t="shared" si="152"/>
        <v/>
      </c>
      <c r="O102" s="191" t="str">
        <f t="shared" si="152"/>
        <v/>
      </c>
      <c r="P102" s="191" t="str">
        <f t="shared" si="152"/>
        <v/>
      </c>
      <c r="Q102" s="191" t="str">
        <f t="shared" si="152"/>
        <v/>
      </c>
      <c r="R102" s="191" t="str">
        <f t="shared" si="152"/>
        <v/>
      </c>
      <c r="S102" s="191" t="str">
        <f t="shared" si="152"/>
        <v/>
      </c>
      <c r="T102" s="191" t="str">
        <f t="shared" si="152"/>
        <v/>
      </c>
      <c r="U102" s="191" t="str">
        <f t="shared" si="152"/>
        <v/>
      </c>
      <c r="V102" s="191" t="str">
        <f t="shared" si="152"/>
        <v/>
      </c>
      <c r="W102" s="191" t="str">
        <f t="shared" si="152"/>
        <v/>
      </c>
      <c r="X102" s="191" t="str">
        <f t="shared" si="152"/>
        <v/>
      </c>
      <c r="Y102" s="191" t="str">
        <f t="shared" si="152"/>
        <v/>
      </c>
      <c r="Z102" s="191" t="str">
        <f t="shared" si="152"/>
        <v/>
      </c>
      <c r="AA102" s="191" t="str">
        <f t="shared" si="152"/>
        <v/>
      </c>
      <c r="AB102" s="191" t="str">
        <f t="shared" si="152"/>
        <v/>
      </c>
      <c r="AC102" s="191" t="str">
        <f t="shared" si="152"/>
        <v/>
      </c>
      <c r="AD102" s="191" t="str">
        <f t="shared" si="152"/>
        <v/>
      </c>
      <c r="AE102" s="191" t="str">
        <f t="shared" si="152"/>
        <v/>
      </c>
      <c r="AF102" s="191" t="str">
        <f t="shared" si="152"/>
        <v/>
      </c>
      <c r="AG102" s="191" t="str">
        <f t="shared" si="152"/>
        <v/>
      </c>
      <c r="AH102" s="191" t="str">
        <f t="shared" si="152"/>
        <v/>
      </c>
      <c r="AI102" s="191" t="str">
        <f t="shared" si="152"/>
        <v/>
      </c>
      <c r="AJ102" s="191" t="str">
        <f t="shared" si="152"/>
        <v/>
      </c>
      <c r="AK102" s="191" t="str">
        <f t="shared" si="152"/>
        <v/>
      </c>
      <c r="AL102" s="191" t="str">
        <f t="shared" si="152"/>
        <v/>
      </c>
      <c r="AM102" s="191" t="str">
        <f t="shared" si="152"/>
        <v/>
      </c>
      <c r="AN102" s="191" t="str">
        <f t="shared" si="152"/>
        <v/>
      </c>
      <c r="AO102" s="191" t="str">
        <f t="shared" si="152"/>
        <v/>
      </c>
      <c r="AP102" s="191" t="str">
        <f t="shared" si="152"/>
        <v/>
      </c>
      <c r="AQ102" s="191" t="str">
        <f t="shared" si="152"/>
        <v/>
      </c>
      <c r="AR102" s="191" t="str">
        <f t="shared" si="152"/>
        <v/>
      </c>
      <c r="AS102" s="191" t="str">
        <f t="shared" si="152"/>
        <v/>
      </c>
      <c r="AT102" s="191" t="str">
        <f t="shared" si="152"/>
        <v/>
      </c>
      <c r="AU102" s="191" t="str">
        <f t="shared" si="152"/>
        <v/>
      </c>
      <c r="AV102" s="191" t="str">
        <f t="shared" si="152"/>
        <v/>
      </c>
      <c r="AW102" s="191" t="str">
        <f t="shared" si="152"/>
        <v/>
      </c>
      <c r="AX102" s="191" t="str">
        <f t="shared" si="152"/>
        <v/>
      </c>
      <c r="AY102" s="191" t="str">
        <f t="shared" si="152"/>
        <v/>
      </c>
      <c r="AZ102" s="191" t="str">
        <f t="shared" si="152"/>
        <v/>
      </c>
      <c r="BA102" s="191" t="str">
        <f t="shared" si="152"/>
        <v/>
      </c>
      <c r="BB102" s="191" t="str">
        <f t="shared" si="152"/>
        <v/>
      </c>
      <c r="BC102" s="191" t="str">
        <f t="shared" si="152"/>
        <v/>
      </c>
      <c r="BD102" s="191" t="str">
        <f t="shared" si="152"/>
        <v/>
      </c>
      <c r="BE102" s="191" t="str">
        <f t="shared" si="152"/>
        <v/>
      </c>
      <c r="BF102" s="191" t="str">
        <f t="shared" si="152"/>
        <v/>
      </c>
      <c r="BG102" s="192" t="str">
        <f t="shared" si="152"/>
        <v/>
      </c>
      <c r="BH102" s="6"/>
    </row>
    <row r="103" spans="1:60" ht="9.75" customHeight="1" x14ac:dyDescent="0.25">
      <c r="A103" s="6"/>
      <c r="C103" s="349" t="str">
        <f>IF(ISBLANK(C96),"",C96)</f>
        <v/>
      </c>
      <c r="D103" s="350"/>
      <c r="E103" s="350"/>
      <c r="F103" s="350"/>
      <c r="G103" s="351"/>
      <c r="H103" s="347">
        <f t="shared" si="148"/>
        <v>0</v>
      </c>
      <c r="I103" s="348"/>
      <c r="J103" s="190" t="str">
        <f>IF(J86="","",J86*J87)</f>
        <v/>
      </c>
      <c r="K103" s="191" t="str">
        <f t="shared" ref="K103:BG103" si="153">IF(K86="","",K86*K87)</f>
        <v/>
      </c>
      <c r="L103" s="191" t="str">
        <f t="shared" si="153"/>
        <v/>
      </c>
      <c r="M103" s="191" t="str">
        <f t="shared" si="153"/>
        <v/>
      </c>
      <c r="N103" s="191" t="str">
        <f t="shared" si="153"/>
        <v/>
      </c>
      <c r="O103" s="191" t="str">
        <f t="shared" si="153"/>
        <v/>
      </c>
      <c r="P103" s="191" t="str">
        <f t="shared" si="153"/>
        <v/>
      </c>
      <c r="Q103" s="191" t="str">
        <f t="shared" si="153"/>
        <v/>
      </c>
      <c r="R103" s="191" t="str">
        <f t="shared" si="153"/>
        <v/>
      </c>
      <c r="S103" s="191" t="str">
        <f t="shared" si="153"/>
        <v/>
      </c>
      <c r="T103" s="191" t="str">
        <f t="shared" si="153"/>
        <v/>
      </c>
      <c r="U103" s="191" t="str">
        <f t="shared" si="153"/>
        <v/>
      </c>
      <c r="V103" s="191" t="str">
        <f t="shared" si="153"/>
        <v/>
      </c>
      <c r="W103" s="191" t="str">
        <f t="shared" si="153"/>
        <v/>
      </c>
      <c r="X103" s="191" t="str">
        <f t="shared" si="153"/>
        <v/>
      </c>
      <c r="Y103" s="191" t="str">
        <f t="shared" si="153"/>
        <v/>
      </c>
      <c r="Z103" s="191" t="str">
        <f t="shared" si="153"/>
        <v/>
      </c>
      <c r="AA103" s="191" t="str">
        <f t="shared" si="153"/>
        <v/>
      </c>
      <c r="AB103" s="191" t="str">
        <f t="shared" si="153"/>
        <v/>
      </c>
      <c r="AC103" s="191" t="str">
        <f t="shared" si="153"/>
        <v/>
      </c>
      <c r="AD103" s="191" t="str">
        <f t="shared" si="153"/>
        <v/>
      </c>
      <c r="AE103" s="191" t="str">
        <f t="shared" si="153"/>
        <v/>
      </c>
      <c r="AF103" s="191" t="str">
        <f t="shared" si="153"/>
        <v/>
      </c>
      <c r="AG103" s="191" t="str">
        <f t="shared" si="153"/>
        <v/>
      </c>
      <c r="AH103" s="191" t="str">
        <f t="shared" si="153"/>
        <v/>
      </c>
      <c r="AI103" s="191" t="str">
        <f t="shared" si="153"/>
        <v/>
      </c>
      <c r="AJ103" s="191" t="str">
        <f t="shared" si="153"/>
        <v/>
      </c>
      <c r="AK103" s="191" t="str">
        <f t="shared" si="153"/>
        <v/>
      </c>
      <c r="AL103" s="191" t="str">
        <f t="shared" si="153"/>
        <v/>
      </c>
      <c r="AM103" s="191" t="str">
        <f t="shared" si="153"/>
        <v/>
      </c>
      <c r="AN103" s="191" t="str">
        <f t="shared" si="153"/>
        <v/>
      </c>
      <c r="AO103" s="191" t="str">
        <f t="shared" si="153"/>
        <v/>
      </c>
      <c r="AP103" s="191" t="str">
        <f t="shared" si="153"/>
        <v/>
      </c>
      <c r="AQ103" s="191" t="str">
        <f t="shared" si="153"/>
        <v/>
      </c>
      <c r="AR103" s="191" t="str">
        <f t="shared" si="153"/>
        <v/>
      </c>
      <c r="AS103" s="191" t="str">
        <f t="shared" si="153"/>
        <v/>
      </c>
      <c r="AT103" s="191" t="str">
        <f t="shared" si="153"/>
        <v/>
      </c>
      <c r="AU103" s="191" t="str">
        <f t="shared" si="153"/>
        <v/>
      </c>
      <c r="AV103" s="191" t="str">
        <f t="shared" si="153"/>
        <v/>
      </c>
      <c r="AW103" s="191" t="str">
        <f t="shared" si="153"/>
        <v/>
      </c>
      <c r="AX103" s="191" t="str">
        <f t="shared" si="153"/>
        <v/>
      </c>
      <c r="AY103" s="191" t="str">
        <f t="shared" si="153"/>
        <v/>
      </c>
      <c r="AZ103" s="191" t="str">
        <f t="shared" si="153"/>
        <v/>
      </c>
      <c r="BA103" s="191" t="str">
        <f t="shared" si="153"/>
        <v/>
      </c>
      <c r="BB103" s="191" t="str">
        <f t="shared" si="153"/>
        <v/>
      </c>
      <c r="BC103" s="191" t="str">
        <f t="shared" si="153"/>
        <v/>
      </c>
      <c r="BD103" s="191" t="str">
        <f t="shared" si="153"/>
        <v/>
      </c>
      <c r="BE103" s="191" t="str">
        <f t="shared" si="153"/>
        <v/>
      </c>
      <c r="BF103" s="191" t="str">
        <f t="shared" si="153"/>
        <v/>
      </c>
      <c r="BG103" s="192" t="str">
        <f t="shared" si="153"/>
        <v/>
      </c>
      <c r="BH103" s="6"/>
    </row>
    <row r="104" spans="1:60" ht="9.75" customHeight="1" x14ac:dyDescent="0.25">
      <c r="A104" s="6"/>
      <c r="C104" s="349"/>
      <c r="D104" s="350"/>
      <c r="E104" s="350"/>
      <c r="F104" s="350"/>
      <c r="G104" s="351"/>
      <c r="H104" s="347">
        <f t="shared" ref="H104:H108" si="154">+SUM(J104:BG104)</f>
        <v>0</v>
      </c>
      <c r="I104" s="348"/>
      <c r="J104" s="190" t="str">
        <f>IF(J88="","",J88*J89)</f>
        <v/>
      </c>
      <c r="K104" s="191" t="str">
        <f t="shared" ref="K104:BG104" si="155">IF(K88="","",K88*K89)</f>
        <v/>
      </c>
      <c r="L104" s="191" t="str">
        <f t="shared" si="155"/>
        <v/>
      </c>
      <c r="M104" s="191" t="str">
        <f t="shared" si="155"/>
        <v/>
      </c>
      <c r="N104" s="191" t="str">
        <f t="shared" si="155"/>
        <v/>
      </c>
      <c r="O104" s="191" t="str">
        <f t="shared" si="155"/>
        <v/>
      </c>
      <c r="P104" s="191" t="str">
        <f t="shared" si="155"/>
        <v/>
      </c>
      <c r="Q104" s="191" t="str">
        <f t="shared" si="155"/>
        <v/>
      </c>
      <c r="R104" s="191" t="str">
        <f t="shared" si="155"/>
        <v/>
      </c>
      <c r="S104" s="191" t="str">
        <f t="shared" si="155"/>
        <v/>
      </c>
      <c r="T104" s="191" t="str">
        <f t="shared" si="155"/>
        <v/>
      </c>
      <c r="U104" s="191" t="str">
        <f t="shared" si="155"/>
        <v/>
      </c>
      <c r="V104" s="191" t="str">
        <f t="shared" si="155"/>
        <v/>
      </c>
      <c r="W104" s="191" t="str">
        <f t="shared" si="155"/>
        <v/>
      </c>
      <c r="X104" s="191" t="str">
        <f t="shared" si="155"/>
        <v/>
      </c>
      <c r="Y104" s="191" t="str">
        <f t="shared" si="155"/>
        <v/>
      </c>
      <c r="Z104" s="191" t="str">
        <f t="shared" si="155"/>
        <v/>
      </c>
      <c r="AA104" s="191" t="str">
        <f t="shared" si="155"/>
        <v/>
      </c>
      <c r="AB104" s="191" t="str">
        <f t="shared" si="155"/>
        <v/>
      </c>
      <c r="AC104" s="191" t="str">
        <f t="shared" si="155"/>
        <v/>
      </c>
      <c r="AD104" s="191" t="str">
        <f t="shared" si="155"/>
        <v/>
      </c>
      <c r="AE104" s="191" t="str">
        <f t="shared" si="155"/>
        <v/>
      </c>
      <c r="AF104" s="191" t="str">
        <f t="shared" si="155"/>
        <v/>
      </c>
      <c r="AG104" s="191" t="str">
        <f t="shared" si="155"/>
        <v/>
      </c>
      <c r="AH104" s="191" t="str">
        <f t="shared" si="155"/>
        <v/>
      </c>
      <c r="AI104" s="191" t="str">
        <f t="shared" si="155"/>
        <v/>
      </c>
      <c r="AJ104" s="191" t="str">
        <f t="shared" si="155"/>
        <v/>
      </c>
      <c r="AK104" s="191" t="str">
        <f t="shared" si="155"/>
        <v/>
      </c>
      <c r="AL104" s="191" t="str">
        <f t="shared" si="155"/>
        <v/>
      </c>
      <c r="AM104" s="191" t="str">
        <f t="shared" si="155"/>
        <v/>
      </c>
      <c r="AN104" s="191" t="str">
        <f t="shared" si="155"/>
        <v/>
      </c>
      <c r="AO104" s="191" t="str">
        <f t="shared" si="155"/>
        <v/>
      </c>
      <c r="AP104" s="191" t="str">
        <f t="shared" si="155"/>
        <v/>
      </c>
      <c r="AQ104" s="191" t="str">
        <f t="shared" si="155"/>
        <v/>
      </c>
      <c r="AR104" s="191" t="str">
        <f t="shared" si="155"/>
        <v/>
      </c>
      <c r="AS104" s="191" t="str">
        <f t="shared" si="155"/>
        <v/>
      </c>
      <c r="AT104" s="191" t="str">
        <f t="shared" si="155"/>
        <v/>
      </c>
      <c r="AU104" s="191" t="str">
        <f t="shared" si="155"/>
        <v/>
      </c>
      <c r="AV104" s="191" t="str">
        <f t="shared" si="155"/>
        <v/>
      </c>
      <c r="AW104" s="191" t="str">
        <f t="shared" si="155"/>
        <v/>
      </c>
      <c r="AX104" s="191" t="str">
        <f t="shared" si="155"/>
        <v/>
      </c>
      <c r="AY104" s="191" t="str">
        <f t="shared" si="155"/>
        <v/>
      </c>
      <c r="AZ104" s="191" t="str">
        <f t="shared" si="155"/>
        <v/>
      </c>
      <c r="BA104" s="191" t="str">
        <f t="shared" si="155"/>
        <v/>
      </c>
      <c r="BB104" s="191" t="str">
        <f t="shared" si="155"/>
        <v/>
      </c>
      <c r="BC104" s="191" t="str">
        <f t="shared" si="155"/>
        <v/>
      </c>
      <c r="BD104" s="191" t="str">
        <f t="shared" si="155"/>
        <v/>
      </c>
      <c r="BE104" s="191" t="str">
        <f t="shared" si="155"/>
        <v/>
      </c>
      <c r="BF104" s="191" t="str">
        <f t="shared" si="155"/>
        <v/>
      </c>
      <c r="BG104" s="192" t="str">
        <f t="shared" si="155"/>
        <v/>
      </c>
      <c r="BH104" s="6"/>
    </row>
    <row r="105" spans="1:60" ht="9.75" customHeight="1" x14ac:dyDescent="0.25">
      <c r="A105" s="6"/>
      <c r="C105" s="349"/>
      <c r="D105" s="350"/>
      <c r="E105" s="350"/>
      <c r="F105" s="350"/>
      <c r="G105" s="351"/>
      <c r="H105" s="347">
        <f t="shared" si="154"/>
        <v>0</v>
      </c>
      <c r="I105" s="348"/>
      <c r="J105" s="190" t="str">
        <f>IF(J90="","",J90*J91)</f>
        <v/>
      </c>
      <c r="K105" s="191" t="str">
        <f t="shared" ref="K105:BG105" si="156">IF(K90="","",K90*K91)</f>
        <v/>
      </c>
      <c r="L105" s="191" t="str">
        <f t="shared" si="156"/>
        <v/>
      </c>
      <c r="M105" s="191" t="str">
        <f t="shared" si="156"/>
        <v/>
      </c>
      <c r="N105" s="191" t="str">
        <f t="shared" si="156"/>
        <v/>
      </c>
      <c r="O105" s="191" t="str">
        <f t="shared" si="156"/>
        <v/>
      </c>
      <c r="P105" s="191" t="str">
        <f t="shared" si="156"/>
        <v/>
      </c>
      <c r="Q105" s="191" t="str">
        <f t="shared" si="156"/>
        <v/>
      </c>
      <c r="R105" s="191" t="str">
        <f t="shared" si="156"/>
        <v/>
      </c>
      <c r="S105" s="191" t="str">
        <f t="shared" si="156"/>
        <v/>
      </c>
      <c r="T105" s="191" t="str">
        <f t="shared" si="156"/>
        <v/>
      </c>
      <c r="U105" s="191" t="str">
        <f t="shared" si="156"/>
        <v/>
      </c>
      <c r="V105" s="191" t="str">
        <f t="shared" si="156"/>
        <v/>
      </c>
      <c r="W105" s="191" t="str">
        <f t="shared" si="156"/>
        <v/>
      </c>
      <c r="X105" s="191" t="str">
        <f t="shared" si="156"/>
        <v/>
      </c>
      <c r="Y105" s="191" t="str">
        <f t="shared" si="156"/>
        <v/>
      </c>
      <c r="Z105" s="191" t="str">
        <f t="shared" si="156"/>
        <v/>
      </c>
      <c r="AA105" s="191" t="str">
        <f t="shared" si="156"/>
        <v/>
      </c>
      <c r="AB105" s="191" t="str">
        <f t="shared" si="156"/>
        <v/>
      </c>
      <c r="AC105" s="191" t="str">
        <f t="shared" si="156"/>
        <v/>
      </c>
      <c r="AD105" s="191" t="str">
        <f t="shared" si="156"/>
        <v/>
      </c>
      <c r="AE105" s="191" t="str">
        <f t="shared" si="156"/>
        <v/>
      </c>
      <c r="AF105" s="191" t="str">
        <f t="shared" si="156"/>
        <v/>
      </c>
      <c r="AG105" s="191" t="str">
        <f t="shared" si="156"/>
        <v/>
      </c>
      <c r="AH105" s="191" t="str">
        <f t="shared" si="156"/>
        <v/>
      </c>
      <c r="AI105" s="191" t="str">
        <f t="shared" si="156"/>
        <v/>
      </c>
      <c r="AJ105" s="191" t="str">
        <f t="shared" si="156"/>
        <v/>
      </c>
      <c r="AK105" s="191" t="str">
        <f t="shared" si="156"/>
        <v/>
      </c>
      <c r="AL105" s="191" t="str">
        <f t="shared" si="156"/>
        <v/>
      </c>
      <c r="AM105" s="191" t="str">
        <f t="shared" si="156"/>
        <v/>
      </c>
      <c r="AN105" s="191" t="str">
        <f t="shared" si="156"/>
        <v/>
      </c>
      <c r="AO105" s="191" t="str">
        <f t="shared" si="156"/>
        <v/>
      </c>
      <c r="AP105" s="191" t="str">
        <f t="shared" si="156"/>
        <v/>
      </c>
      <c r="AQ105" s="191" t="str">
        <f t="shared" si="156"/>
        <v/>
      </c>
      <c r="AR105" s="191" t="str">
        <f t="shared" si="156"/>
        <v/>
      </c>
      <c r="AS105" s="191" t="str">
        <f t="shared" si="156"/>
        <v/>
      </c>
      <c r="AT105" s="191" t="str">
        <f t="shared" si="156"/>
        <v/>
      </c>
      <c r="AU105" s="191" t="str">
        <f t="shared" si="156"/>
        <v/>
      </c>
      <c r="AV105" s="191" t="str">
        <f t="shared" si="156"/>
        <v/>
      </c>
      <c r="AW105" s="191" t="str">
        <f t="shared" si="156"/>
        <v/>
      </c>
      <c r="AX105" s="191" t="str">
        <f t="shared" si="156"/>
        <v/>
      </c>
      <c r="AY105" s="191" t="str">
        <f t="shared" si="156"/>
        <v/>
      </c>
      <c r="AZ105" s="191" t="str">
        <f t="shared" si="156"/>
        <v/>
      </c>
      <c r="BA105" s="191" t="str">
        <f t="shared" si="156"/>
        <v/>
      </c>
      <c r="BB105" s="191" t="str">
        <f t="shared" si="156"/>
        <v/>
      </c>
      <c r="BC105" s="191" t="str">
        <f t="shared" si="156"/>
        <v/>
      </c>
      <c r="BD105" s="191" t="str">
        <f t="shared" si="156"/>
        <v/>
      </c>
      <c r="BE105" s="191" t="str">
        <f t="shared" si="156"/>
        <v/>
      </c>
      <c r="BF105" s="191" t="str">
        <f t="shared" si="156"/>
        <v/>
      </c>
      <c r="BG105" s="192" t="str">
        <f t="shared" si="156"/>
        <v/>
      </c>
      <c r="BH105" s="6"/>
    </row>
    <row r="106" spans="1:60" ht="9.75" customHeight="1" x14ac:dyDescent="0.25">
      <c r="A106" s="6"/>
      <c r="C106" s="349"/>
      <c r="D106" s="350"/>
      <c r="E106" s="350"/>
      <c r="F106" s="350"/>
      <c r="G106" s="351"/>
      <c r="H106" s="347">
        <f t="shared" si="154"/>
        <v>0</v>
      </c>
      <c r="I106" s="348"/>
      <c r="J106" s="190" t="str">
        <f>IF(J92="","",J92*J93)</f>
        <v/>
      </c>
      <c r="K106" s="191" t="str">
        <f t="shared" ref="K106:BG106" si="157">IF(K92="","",K92*K93)</f>
        <v/>
      </c>
      <c r="L106" s="191" t="str">
        <f t="shared" si="157"/>
        <v/>
      </c>
      <c r="M106" s="191" t="str">
        <f t="shared" si="157"/>
        <v/>
      </c>
      <c r="N106" s="191" t="str">
        <f t="shared" si="157"/>
        <v/>
      </c>
      <c r="O106" s="191" t="str">
        <f t="shared" si="157"/>
        <v/>
      </c>
      <c r="P106" s="191" t="str">
        <f t="shared" si="157"/>
        <v/>
      </c>
      <c r="Q106" s="191" t="str">
        <f t="shared" si="157"/>
        <v/>
      </c>
      <c r="R106" s="191" t="str">
        <f t="shared" si="157"/>
        <v/>
      </c>
      <c r="S106" s="191" t="str">
        <f t="shared" si="157"/>
        <v/>
      </c>
      <c r="T106" s="191" t="str">
        <f t="shared" si="157"/>
        <v/>
      </c>
      <c r="U106" s="191" t="str">
        <f t="shared" si="157"/>
        <v/>
      </c>
      <c r="V106" s="191" t="str">
        <f t="shared" si="157"/>
        <v/>
      </c>
      <c r="W106" s="191" t="str">
        <f t="shared" si="157"/>
        <v/>
      </c>
      <c r="X106" s="191" t="str">
        <f t="shared" si="157"/>
        <v/>
      </c>
      <c r="Y106" s="191" t="str">
        <f t="shared" si="157"/>
        <v/>
      </c>
      <c r="Z106" s="191" t="str">
        <f t="shared" si="157"/>
        <v/>
      </c>
      <c r="AA106" s="191" t="str">
        <f t="shared" si="157"/>
        <v/>
      </c>
      <c r="AB106" s="191" t="str">
        <f t="shared" si="157"/>
        <v/>
      </c>
      <c r="AC106" s="191" t="str">
        <f t="shared" si="157"/>
        <v/>
      </c>
      <c r="AD106" s="191" t="str">
        <f t="shared" si="157"/>
        <v/>
      </c>
      <c r="AE106" s="191" t="str">
        <f t="shared" si="157"/>
        <v/>
      </c>
      <c r="AF106" s="191" t="str">
        <f t="shared" si="157"/>
        <v/>
      </c>
      <c r="AG106" s="191" t="str">
        <f t="shared" si="157"/>
        <v/>
      </c>
      <c r="AH106" s="191" t="str">
        <f t="shared" si="157"/>
        <v/>
      </c>
      <c r="AI106" s="191" t="str">
        <f t="shared" si="157"/>
        <v/>
      </c>
      <c r="AJ106" s="191" t="str">
        <f t="shared" si="157"/>
        <v/>
      </c>
      <c r="AK106" s="191" t="str">
        <f t="shared" si="157"/>
        <v/>
      </c>
      <c r="AL106" s="191" t="str">
        <f t="shared" si="157"/>
        <v/>
      </c>
      <c r="AM106" s="191" t="str">
        <f t="shared" si="157"/>
        <v/>
      </c>
      <c r="AN106" s="191" t="str">
        <f t="shared" si="157"/>
        <v/>
      </c>
      <c r="AO106" s="191" t="str">
        <f t="shared" si="157"/>
        <v/>
      </c>
      <c r="AP106" s="191" t="str">
        <f t="shared" si="157"/>
        <v/>
      </c>
      <c r="AQ106" s="191" t="str">
        <f t="shared" si="157"/>
        <v/>
      </c>
      <c r="AR106" s="191" t="str">
        <f t="shared" si="157"/>
        <v/>
      </c>
      <c r="AS106" s="191" t="str">
        <f t="shared" si="157"/>
        <v/>
      </c>
      <c r="AT106" s="191" t="str">
        <f t="shared" si="157"/>
        <v/>
      </c>
      <c r="AU106" s="191" t="str">
        <f t="shared" si="157"/>
        <v/>
      </c>
      <c r="AV106" s="191" t="str">
        <f t="shared" si="157"/>
        <v/>
      </c>
      <c r="AW106" s="191" t="str">
        <f t="shared" si="157"/>
        <v/>
      </c>
      <c r="AX106" s="191" t="str">
        <f t="shared" si="157"/>
        <v/>
      </c>
      <c r="AY106" s="191" t="str">
        <f t="shared" si="157"/>
        <v/>
      </c>
      <c r="AZ106" s="191" t="str">
        <f t="shared" si="157"/>
        <v/>
      </c>
      <c r="BA106" s="191" t="str">
        <f t="shared" si="157"/>
        <v/>
      </c>
      <c r="BB106" s="191" t="str">
        <f t="shared" si="157"/>
        <v/>
      </c>
      <c r="BC106" s="191" t="str">
        <f t="shared" si="157"/>
        <v/>
      </c>
      <c r="BD106" s="191" t="str">
        <f t="shared" si="157"/>
        <v/>
      </c>
      <c r="BE106" s="191" t="str">
        <f t="shared" si="157"/>
        <v/>
      </c>
      <c r="BF106" s="191" t="str">
        <f t="shared" si="157"/>
        <v/>
      </c>
      <c r="BG106" s="192" t="str">
        <f t="shared" si="157"/>
        <v/>
      </c>
      <c r="BH106" s="6"/>
    </row>
    <row r="107" spans="1:60" ht="9.75" customHeight="1" x14ac:dyDescent="0.25">
      <c r="A107" s="6"/>
      <c r="C107" s="349"/>
      <c r="D107" s="350"/>
      <c r="E107" s="350"/>
      <c r="F107" s="350"/>
      <c r="G107" s="351"/>
      <c r="H107" s="347">
        <f t="shared" si="154"/>
        <v>0</v>
      </c>
      <c r="I107" s="348"/>
      <c r="J107" s="190" t="str">
        <f>IF(J94="","",J94*J95)</f>
        <v/>
      </c>
      <c r="K107" s="191" t="str">
        <f t="shared" ref="K107:BG107" si="158">IF(K94="","",K94*K95)</f>
        <v/>
      </c>
      <c r="L107" s="191" t="str">
        <f t="shared" si="158"/>
        <v/>
      </c>
      <c r="M107" s="191" t="str">
        <f t="shared" si="158"/>
        <v/>
      </c>
      <c r="N107" s="191" t="str">
        <f t="shared" si="158"/>
        <v/>
      </c>
      <c r="O107" s="191" t="str">
        <f t="shared" si="158"/>
        <v/>
      </c>
      <c r="P107" s="191" t="str">
        <f t="shared" si="158"/>
        <v/>
      </c>
      <c r="Q107" s="191" t="str">
        <f t="shared" si="158"/>
        <v/>
      </c>
      <c r="R107" s="191" t="str">
        <f t="shared" si="158"/>
        <v/>
      </c>
      <c r="S107" s="191" t="str">
        <f t="shared" si="158"/>
        <v/>
      </c>
      <c r="T107" s="191" t="str">
        <f t="shared" si="158"/>
        <v/>
      </c>
      <c r="U107" s="191" t="str">
        <f t="shared" si="158"/>
        <v/>
      </c>
      <c r="V107" s="191" t="str">
        <f t="shared" si="158"/>
        <v/>
      </c>
      <c r="W107" s="191" t="str">
        <f t="shared" si="158"/>
        <v/>
      </c>
      <c r="X107" s="191" t="str">
        <f t="shared" si="158"/>
        <v/>
      </c>
      <c r="Y107" s="191" t="str">
        <f t="shared" si="158"/>
        <v/>
      </c>
      <c r="Z107" s="191" t="str">
        <f t="shared" si="158"/>
        <v/>
      </c>
      <c r="AA107" s="191" t="str">
        <f t="shared" si="158"/>
        <v/>
      </c>
      <c r="AB107" s="191" t="str">
        <f t="shared" si="158"/>
        <v/>
      </c>
      <c r="AC107" s="191" t="str">
        <f t="shared" si="158"/>
        <v/>
      </c>
      <c r="AD107" s="191" t="str">
        <f t="shared" si="158"/>
        <v/>
      </c>
      <c r="AE107" s="191" t="str">
        <f t="shared" si="158"/>
        <v/>
      </c>
      <c r="AF107" s="191" t="str">
        <f t="shared" si="158"/>
        <v/>
      </c>
      <c r="AG107" s="191" t="str">
        <f t="shared" si="158"/>
        <v/>
      </c>
      <c r="AH107" s="191" t="str">
        <f t="shared" si="158"/>
        <v/>
      </c>
      <c r="AI107" s="191" t="str">
        <f t="shared" si="158"/>
        <v/>
      </c>
      <c r="AJ107" s="191" t="str">
        <f t="shared" si="158"/>
        <v/>
      </c>
      <c r="AK107" s="191" t="str">
        <f t="shared" si="158"/>
        <v/>
      </c>
      <c r="AL107" s="191" t="str">
        <f t="shared" si="158"/>
        <v/>
      </c>
      <c r="AM107" s="191" t="str">
        <f t="shared" si="158"/>
        <v/>
      </c>
      <c r="AN107" s="191" t="str">
        <f t="shared" si="158"/>
        <v/>
      </c>
      <c r="AO107" s="191" t="str">
        <f t="shared" si="158"/>
        <v/>
      </c>
      <c r="AP107" s="191" t="str">
        <f t="shared" si="158"/>
        <v/>
      </c>
      <c r="AQ107" s="191" t="str">
        <f t="shared" si="158"/>
        <v/>
      </c>
      <c r="AR107" s="191" t="str">
        <f t="shared" si="158"/>
        <v/>
      </c>
      <c r="AS107" s="191" t="str">
        <f t="shared" si="158"/>
        <v/>
      </c>
      <c r="AT107" s="191" t="str">
        <f t="shared" si="158"/>
        <v/>
      </c>
      <c r="AU107" s="191" t="str">
        <f t="shared" si="158"/>
        <v/>
      </c>
      <c r="AV107" s="191" t="str">
        <f t="shared" si="158"/>
        <v/>
      </c>
      <c r="AW107" s="191" t="str">
        <f t="shared" si="158"/>
        <v/>
      </c>
      <c r="AX107" s="191" t="str">
        <f t="shared" si="158"/>
        <v/>
      </c>
      <c r="AY107" s="191" t="str">
        <f t="shared" si="158"/>
        <v/>
      </c>
      <c r="AZ107" s="191" t="str">
        <f t="shared" si="158"/>
        <v/>
      </c>
      <c r="BA107" s="191" t="str">
        <f t="shared" si="158"/>
        <v/>
      </c>
      <c r="BB107" s="191" t="str">
        <f t="shared" si="158"/>
        <v/>
      </c>
      <c r="BC107" s="191" t="str">
        <f t="shared" si="158"/>
        <v/>
      </c>
      <c r="BD107" s="191" t="str">
        <f t="shared" si="158"/>
        <v/>
      </c>
      <c r="BE107" s="191" t="str">
        <f t="shared" si="158"/>
        <v/>
      </c>
      <c r="BF107" s="191" t="str">
        <f t="shared" si="158"/>
        <v/>
      </c>
      <c r="BG107" s="192" t="str">
        <f t="shared" si="158"/>
        <v/>
      </c>
      <c r="BH107" s="6"/>
    </row>
    <row r="108" spans="1:60" ht="9.75" customHeight="1" thickBot="1" x14ac:dyDescent="0.3">
      <c r="A108" s="6"/>
      <c r="C108" s="349"/>
      <c r="D108" s="350"/>
      <c r="E108" s="350"/>
      <c r="F108" s="350"/>
      <c r="G108" s="351"/>
      <c r="H108" s="347">
        <f t="shared" si="154"/>
        <v>0</v>
      </c>
      <c r="I108" s="348"/>
      <c r="J108" s="190" t="str">
        <f>IF(J96="","",J96*J97)</f>
        <v/>
      </c>
      <c r="K108" s="191" t="str">
        <f t="shared" ref="K108:BG108" si="159">IF(K96="","",K96*K97)</f>
        <v/>
      </c>
      <c r="L108" s="191" t="str">
        <f t="shared" si="159"/>
        <v/>
      </c>
      <c r="M108" s="191" t="str">
        <f t="shared" si="159"/>
        <v/>
      </c>
      <c r="N108" s="191" t="str">
        <f t="shared" si="159"/>
        <v/>
      </c>
      <c r="O108" s="191" t="str">
        <f t="shared" si="159"/>
        <v/>
      </c>
      <c r="P108" s="191" t="str">
        <f t="shared" si="159"/>
        <v/>
      </c>
      <c r="Q108" s="191" t="str">
        <f t="shared" si="159"/>
        <v/>
      </c>
      <c r="R108" s="191" t="str">
        <f t="shared" si="159"/>
        <v/>
      </c>
      <c r="S108" s="191" t="str">
        <f t="shared" si="159"/>
        <v/>
      </c>
      <c r="T108" s="191" t="str">
        <f t="shared" si="159"/>
        <v/>
      </c>
      <c r="U108" s="191" t="str">
        <f t="shared" si="159"/>
        <v/>
      </c>
      <c r="V108" s="191" t="str">
        <f t="shared" si="159"/>
        <v/>
      </c>
      <c r="W108" s="191" t="str">
        <f t="shared" si="159"/>
        <v/>
      </c>
      <c r="X108" s="191" t="str">
        <f t="shared" si="159"/>
        <v/>
      </c>
      <c r="Y108" s="191" t="str">
        <f t="shared" si="159"/>
        <v/>
      </c>
      <c r="Z108" s="191" t="str">
        <f t="shared" si="159"/>
        <v/>
      </c>
      <c r="AA108" s="191" t="str">
        <f t="shared" si="159"/>
        <v/>
      </c>
      <c r="AB108" s="191" t="str">
        <f t="shared" si="159"/>
        <v/>
      </c>
      <c r="AC108" s="191" t="str">
        <f t="shared" si="159"/>
        <v/>
      </c>
      <c r="AD108" s="191" t="str">
        <f t="shared" si="159"/>
        <v/>
      </c>
      <c r="AE108" s="191" t="str">
        <f t="shared" si="159"/>
        <v/>
      </c>
      <c r="AF108" s="191" t="str">
        <f t="shared" si="159"/>
        <v/>
      </c>
      <c r="AG108" s="191" t="str">
        <f t="shared" si="159"/>
        <v/>
      </c>
      <c r="AH108" s="191" t="str">
        <f t="shared" si="159"/>
        <v/>
      </c>
      <c r="AI108" s="191" t="str">
        <f t="shared" si="159"/>
        <v/>
      </c>
      <c r="AJ108" s="191" t="str">
        <f t="shared" si="159"/>
        <v/>
      </c>
      <c r="AK108" s="191" t="str">
        <f t="shared" si="159"/>
        <v/>
      </c>
      <c r="AL108" s="191" t="str">
        <f t="shared" si="159"/>
        <v/>
      </c>
      <c r="AM108" s="191" t="str">
        <f t="shared" si="159"/>
        <v/>
      </c>
      <c r="AN108" s="191" t="str">
        <f t="shared" si="159"/>
        <v/>
      </c>
      <c r="AO108" s="191" t="str">
        <f t="shared" si="159"/>
        <v/>
      </c>
      <c r="AP108" s="191" t="str">
        <f t="shared" si="159"/>
        <v/>
      </c>
      <c r="AQ108" s="191" t="str">
        <f t="shared" si="159"/>
        <v/>
      </c>
      <c r="AR108" s="191" t="str">
        <f t="shared" si="159"/>
        <v/>
      </c>
      <c r="AS108" s="191" t="str">
        <f t="shared" si="159"/>
        <v/>
      </c>
      <c r="AT108" s="191" t="str">
        <f t="shared" si="159"/>
        <v/>
      </c>
      <c r="AU108" s="191" t="str">
        <f t="shared" si="159"/>
        <v/>
      </c>
      <c r="AV108" s="191" t="str">
        <f t="shared" si="159"/>
        <v/>
      </c>
      <c r="AW108" s="191" t="str">
        <f t="shared" si="159"/>
        <v/>
      </c>
      <c r="AX108" s="191" t="str">
        <f t="shared" si="159"/>
        <v/>
      </c>
      <c r="AY108" s="191" t="str">
        <f t="shared" si="159"/>
        <v/>
      </c>
      <c r="AZ108" s="191" t="str">
        <f t="shared" si="159"/>
        <v/>
      </c>
      <c r="BA108" s="191" t="str">
        <f t="shared" si="159"/>
        <v/>
      </c>
      <c r="BB108" s="191" t="str">
        <f t="shared" si="159"/>
        <v/>
      </c>
      <c r="BC108" s="191" t="str">
        <f t="shared" si="159"/>
        <v/>
      </c>
      <c r="BD108" s="191" t="str">
        <f t="shared" si="159"/>
        <v/>
      </c>
      <c r="BE108" s="191" t="str">
        <f t="shared" si="159"/>
        <v/>
      </c>
      <c r="BF108" s="191" t="str">
        <f t="shared" si="159"/>
        <v/>
      </c>
      <c r="BG108" s="192" t="str">
        <f t="shared" si="159"/>
        <v/>
      </c>
      <c r="BH108" s="6"/>
    </row>
    <row r="109" spans="1:60" ht="15.75" thickBot="1" x14ac:dyDescent="0.3">
      <c r="A109" s="6"/>
      <c r="C109" s="13" t="s">
        <v>94</v>
      </c>
      <c r="D109" s="176"/>
      <c r="E109" s="176"/>
      <c r="F109" s="176"/>
      <c r="G109" s="186"/>
      <c r="H109" s="391">
        <f>+SUM(J109:BG109)</f>
        <v>0</v>
      </c>
      <c r="I109" s="392"/>
      <c r="J109" s="77">
        <f t="shared" ref="J109:AO109" si="160">IF(J77&gt;$G$14,"",SUM(J99:J108))</f>
        <v>0</v>
      </c>
      <c r="K109" s="78">
        <f t="shared" si="160"/>
        <v>0</v>
      </c>
      <c r="L109" s="78">
        <f t="shared" si="160"/>
        <v>0</v>
      </c>
      <c r="M109" s="78">
        <f t="shared" si="160"/>
        <v>0</v>
      </c>
      <c r="N109" s="78">
        <f t="shared" si="160"/>
        <v>0</v>
      </c>
      <c r="O109" s="78">
        <f t="shared" si="160"/>
        <v>0</v>
      </c>
      <c r="P109" s="78">
        <f t="shared" si="160"/>
        <v>0</v>
      </c>
      <c r="Q109" s="78">
        <f t="shared" si="160"/>
        <v>0</v>
      </c>
      <c r="R109" s="78">
        <f t="shared" si="160"/>
        <v>0</v>
      </c>
      <c r="S109" s="78">
        <f t="shared" si="160"/>
        <v>0</v>
      </c>
      <c r="T109" s="78">
        <f t="shared" si="160"/>
        <v>0</v>
      </c>
      <c r="U109" s="78">
        <f t="shared" si="160"/>
        <v>0</v>
      </c>
      <c r="V109" s="78">
        <f t="shared" si="160"/>
        <v>0</v>
      </c>
      <c r="W109" s="78">
        <f t="shared" si="160"/>
        <v>0</v>
      </c>
      <c r="X109" s="78">
        <f t="shared" si="160"/>
        <v>0</v>
      </c>
      <c r="Y109" s="78" t="str">
        <f t="shared" si="160"/>
        <v/>
      </c>
      <c r="Z109" s="78" t="str">
        <f t="shared" si="160"/>
        <v/>
      </c>
      <c r="AA109" s="78" t="str">
        <f t="shared" si="160"/>
        <v/>
      </c>
      <c r="AB109" s="78" t="str">
        <f t="shared" si="160"/>
        <v/>
      </c>
      <c r="AC109" s="78" t="str">
        <f t="shared" si="160"/>
        <v/>
      </c>
      <c r="AD109" s="78" t="str">
        <f t="shared" si="160"/>
        <v/>
      </c>
      <c r="AE109" s="78" t="str">
        <f t="shared" si="160"/>
        <v/>
      </c>
      <c r="AF109" s="78" t="str">
        <f t="shared" si="160"/>
        <v/>
      </c>
      <c r="AG109" s="78" t="str">
        <f t="shared" si="160"/>
        <v/>
      </c>
      <c r="AH109" s="78" t="str">
        <f t="shared" si="160"/>
        <v/>
      </c>
      <c r="AI109" s="78" t="str">
        <f t="shared" si="160"/>
        <v/>
      </c>
      <c r="AJ109" s="78" t="str">
        <f t="shared" si="160"/>
        <v/>
      </c>
      <c r="AK109" s="78" t="str">
        <f t="shared" si="160"/>
        <v/>
      </c>
      <c r="AL109" s="78" t="str">
        <f t="shared" si="160"/>
        <v/>
      </c>
      <c r="AM109" s="78" t="str">
        <f t="shared" si="160"/>
        <v/>
      </c>
      <c r="AN109" s="78" t="str">
        <f t="shared" si="160"/>
        <v/>
      </c>
      <c r="AO109" s="78" t="str">
        <f t="shared" si="160"/>
        <v/>
      </c>
      <c r="AP109" s="78" t="str">
        <f t="shared" ref="AP109:BG109" si="161">IF(AP77&gt;$G$14,"",SUM(AP99:AP108))</f>
        <v/>
      </c>
      <c r="AQ109" s="78" t="str">
        <f t="shared" si="161"/>
        <v/>
      </c>
      <c r="AR109" s="78" t="str">
        <f t="shared" si="161"/>
        <v/>
      </c>
      <c r="AS109" s="78" t="str">
        <f t="shared" si="161"/>
        <v/>
      </c>
      <c r="AT109" s="78" t="str">
        <f t="shared" si="161"/>
        <v/>
      </c>
      <c r="AU109" s="78" t="str">
        <f t="shared" si="161"/>
        <v/>
      </c>
      <c r="AV109" s="78" t="str">
        <f t="shared" si="161"/>
        <v/>
      </c>
      <c r="AW109" s="78" t="str">
        <f t="shared" si="161"/>
        <v/>
      </c>
      <c r="AX109" s="78" t="str">
        <f t="shared" si="161"/>
        <v/>
      </c>
      <c r="AY109" s="78" t="str">
        <f t="shared" si="161"/>
        <v/>
      </c>
      <c r="AZ109" s="78" t="str">
        <f t="shared" si="161"/>
        <v/>
      </c>
      <c r="BA109" s="78" t="str">
        <f t="shared" si="161"/>
        <v/>
      </c>
      <c r="BB109" s="78" t="str">
        <f t="shared" si="161"/>
        <v/>
      </c>
      <c r="BC109" s="78" t="str">
        <f t="shared" si="161"/>
        <v/>
      </c>
      <c r="BD109" s="78" t="str">
        <f t="shared" si="161"/>
        <v/>
      </c>
      <c r="BE109" s="78" t="str">
        <f t="shared" si="161"/>
        <v/>
      </c>
      <c r="BF109" s="78" t="str">
        <f t="shared" si="161"/>
        <v/>
      </c>
      <c r="BG109" s="78" t="str">
        <f t="shared" si="161"/>
        <v/>
      </c>
      <c r="BH109" s="6"/>
    </row>
    <row r="110" spans="1:60" x14ac:dyDescent="0.25">
      <c r="A110" s="6"/>
      <c r="BH110" s="6"/>
    </row>
    <row r="111" spans="1:60" x14ac:dyDescent="0.25">
      <c r="A111" s="6"/>
      <c r="BH111" s="6"/>
    </row>
    <row r="112" spans="1:60" ht="19.5" thickBot="1" x14ac:dyDescent="0.35">
      <c r="A112" s="6"/>
      <c r="B112" s="24" t="s">
        <v>14</v>
      </c>
      <c r="C112" s="25"/>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6"/>
    </row>
    <row r="113" spans="1:60" ht="18.75" x14ac:dyDescent="0.3">
      <c r="A113" s="6"/>
      <c r="B113" s="352" t="str">
        <f>IF(COUNTIF(B115:I133,"Warning")&gt;0,"Please Correct","Ok")</f>
        <v>Ok</v>
      </c>
      <c r="C113" s="352"/>
      <c r="BH113" s="6"/>
    </row>
    <row r="114" spans="1:60" ht="15.75" thickBot="1" x14ac:dyDescent="0.3">
      <c r="A114" s="6"/>
      <c r="H114" s="386" t="s">
        <v>8</v>
      </c>
      <c r="I114" s="386"/>
      <c r="J114" s="2">
        <f>+'Input Sheet'!$G$13</f>
        <v>2024</v>
      </c>
      <c r="K114" s="2">
        <f t="shared" ref="K114:R114" si="162">J114+1</f>
        <v>2025</v>
      </c>
      <c r="L114" s="2">
        <f t="shared" si="162"/>
        <v>2026</v>
      </c>
      <c r="M114" s="2">
        <f t="shared" si="162"/>
        <v>2027</v>
      </c>
      <c r="N114" s="2">
        <f t="shared" si="162"/>
        <v>2028</v>
      </c>
      <c r="O114" s="2">
        <f t="shared" si="162"/>
        <v>2029</v>
      </c>
      <c r="P114" s="2">
        <f t="shared" si="162"/>
        <v>2030</v>
      </c>
      <c r="Q114" s="2">
        <f t="shared" si="162"/>
        <v>2031</v>
      </c>
      <c r="R114" s="2">
        <f t="shared" si="162"/>
        <v>2032</v>
      </c>
      <c r="S114" s="2">
        <f t="shared" ref="S114" si="163">R114+1</f>
        <v>2033</v>
      </c>
      <c r="T114" s="2">
        <f t="shared" ref="T114" si="164">S114+1</f>
        <v>2034</v>
      </c>
      <c r="U114" s="2">
        <f t="shared" ref="U114" si="165">T114+1</f>
        <v>2035</v>
      </c>
      <c r="V114" s="2">
        <f t="shared" ref="V114" si="166">U114+1</f>
        <v>2036</v>
      </c>
      <c r="W114" s="2">
        <f t="shared" ref="W114" si="167">V114+1</f>
        <v>2037</v>
      </c>
      <c r="X114" s="2">
        <f t="shared" ref="X114" si="168">W114+1</f>
        <v>2038</v>
      </c>
      <c r="Y114" s="2">
        <f t="shared" ref="Y114" si="169">X114+1</f>
        <v>2039</v>
      </c>
      <c r="Z114" s="2">
        <f t="shared" ref="Z114" si="170">Y114+1</f>
        <v>2040</v>
      </c>
      <c r="AA114" s="2">
        <f t="shared" ref="AA114" si="171">Z114+1</f>
        <v>2041</v>
      </c>
      <c r="AB114" s="2">
        <f t="shared" ref="AB114" si="172">AA114+1</f>
        <v>2042</v>
      </c>
      <c r="AC114" s="2">
        <f t="shared" ref="AC114" si="173">AB114+1</f>
        <v>2043</v>
      </c>
      <c r="AD114" s="2">
        <f t="shared" ref="AD114" si="174">AC114+1</f>
        <v>2044</v>
      </c>
      <c r="AE114" s="2">
        <f t="shared" ref="AE114" si="175">AD114+1</f>
        <v>2045</v>
      </c>
      <c r="AF114" s="2">
        <f t="shared" ref="AF114" si="176">AE114+1</f>
        <v>2046</v>
      </c>
      <c r="AG114" s="2">
        <f t="shared" ref="AG114" si="177">AF114+1</f>
        <v>2047</v>
      </c>
      <c r="AH114" s="2">
        <f t="shared" ref="AH114" si="178">AG114+1</f>
        <v>2048</v>
      </c>
      <c r="AI114" s="2">
        <f t="shared" ref="AI114" si="179">AH114+1</f>
        <v>2049</v>
      </c>
      <c r="AJ114" s="2">
        <f t="shared" ref="AJ114" si="180">AI114+1</f>
        <v>2050</v>
      </c>
      <c r="AK114" s="2">
        <f t="shared" ref="AK114" si="181">AJ114+1</f>
        <v>2051</v>
      </c>
      <c r="AL114" s="2">
        <f t="shared" ref="AL114" si="182">AK114+1</f>
        <v>2052</v>
      </c>
      <c r="AM114" s="2">
        <f t="shared" ref="AM114" si="183">AL114+1</f>
        <v>2053</v>
      </c>
      <c r="AN114" s="2">
        <f t="shared" ref="AN114" si="184">AM114+1</f>
        <v>2054</v>
      </c>
      <c r="AO114" s="2">
        <f t="shared" ref="AO114" si="185">AN114+1</f>
        <v>2055</v>
      </c>
      <c r="AP114" s="2">
        <f t="shared" ref="AP114" si="186">AO114+1</f>
        <v>2056</v>
      </c>
      <c r="AQ114" s="2">
        <f t="shared" ref="AQ114" si="187">AP114+1</f>
        <v>2057</v>
      </c>
      <c r="AR114" s="2">
        <f t="shared" ref="AR114" si="188">AQ114+1</f>
        <v>2058</v>
      </c>
      <c r="AS114" s="2">
        <f t="shared" ref="AS114" si="189">AR114+1</f>
        <v>2059</v>
      </c>
      <c r="AT114" s="2">
        <f t="shared" ref="AT114" si="190">AS114+1</f>
        <v>2060</v>
      </c>
      <c r="AU114" s="2">
        <f t="shared" ref="AU114" si="191">AT114+1</f>
        <v>2061</v>
      </c>
      <c r="AV114" s="2">
        <f t="shared" ref="AV114" si="192">AU114+1</f>
        <v>2062</v>
      </c>
      <c r="AW114" s="2">
        <f t="shared" ref="AW114" si="193">AV114+1</f>
        <v>2063</v>
      </c>
      <c r="AX114" s="2">
        <f t="shared" ref="AX114" si="194">AW114+1</f>
        <v>2064</v>
      </c>
      <c r="AY114" s="2">
        <f t="shared" ref="AY114" si="195">AX114+1</f>
        <v>2065</v>
      </c>
      <c r="AZ114" s="2">
        <f t="shared" ref="AZ114" si="196">AY114+1</f>
        <v>2066</v>
      </c>
      <c r="BA114" s="2">
        <f t="shared" ref="BA114" si="197">AZ114+1</f>
        <v>2067</v>
      </c>
      <c r="BB114" s="2">
        <f t="shared" ref="BB114" si="198">BA114+1</f>
        <v>2068</v>
      </c>
      <c r="BC114" s="2">
        <f t="shared" ref="BC114" si="199">BB114+1</f>
        <v>2069</v>
      </c>
      <c r="BD114" s="2">
        <f t="shared" ref="BD114" si="200">BC114+1</f>
        <v>2070</v>
      </c>
      <c r="BE114" s="2">
        <f t="shared" ref="BE114" si="201">BD114+1</f>
        <v>2071</v>
      </c>
      <c r="BF114" s="2">
        <f t="shared" ref="BF114" si="202">BE114+1</f>
        <v>2072</v>
      </c>
      <c r="BG114" s="2">
        <f t="shared" ref="BG114" si="203">BF114+1</f>
        <v>2073</v>
      </c>
      <c r="BH114" s="6"/>
    </row>
    <row r="115" spans="1:60" ht="15.75" customHeight="1" x14ac:dyDescent="0.25">
      <c r="A115" s="6"/>
      <c r="B115" s="46"/>
      <c r="C115" s="182"/>
      <c r="F115" s="3"/>
      <c r="G115" s="146" t="s">
        <v>87</v>
      </c>
      <c r="H115" s="319">
        <f>H33</f>
        <v>0</v>
      </c>
      <c r="I115" s="320"/>
      <c r="J115" s="278">
        <f t="shared" ref="J115:AO115" si="204">IF(J114&gt;$G$14,"",J33)</f>
        <v>0</v>
      </c>
      <c r="K115" s="279">
        <f t="shared" si="204"/>
        <v>0</v>
      </c>
      <c r="L115" s="279">
        <f t="shared" si="204"/>
        <v>0</v>
      </c>
      <c r="M115" s="279">
        <f t="shared" si="204"/>
        <v>0</v>
      </c>
      <c r="N115" s="279">
        <f t="shared" si="204"/>
        <v>0</v>
      </c>
      <c r="O115" s="279">
        <f t="shared" si="204"/>
        <v>0</v>
      </c>
      <c r="P115" s="279">
        <f t="shared" si="204"/>
        <v>0</v>
      </c>
      <c r="Q115" s="279">
        <f t="shared" si="204"/>
        <v>0</v>
      </c>
      <c r="R115" s="279">
        <f t="shared" si="204"/>
        <v>0</v>
      </c>
      <c r="S115" s="279">
        <f t="shared" si="204"/>
        <v>0</v>
      </c>
      <c r="T115" s="279">
        <f t="shared" si="204"/>
        <v>0</v>
      </c>
      <c r="U115" s="279">
        <f t="shared" si="204"/>
        <v>0</v>
      </c>
      <c r="V115" s="279">
        <f t="shared" si="204"/>
        <v>0</v>
      </c>
      <c r="W115" s="279">
        <f t="shared" si="204"/>
        <v>0</v>
      </c>
      <c r="X115" s="279">
        <f t="shared" si="204"/>
        <v>0</v>
      </c>
      <c r="Y115" s="279" t="str">
        <f t="shared" si="204"/>
        <v/>
      </c>
      <c r="Z115" s="279" t="str">
        <f t="shared" si="204"/>
        <v/>
      </c>
      <c r="AA115" s="279" t="str">
        <f t="shared" si="204"/>
        <v/>
      </c>
      <c r="AB115" s="279" t="str">
        <f t="shared" si="204"/>
        <v/>
      </c>
      <c r="AC115" s="279" t="str">
        <f t="shared" si="204"/>
        <v/>
      </c>
      <c r="AD115" s="279" t="str">
        <f t="shared" si="204"/>
        <v/>
      </c>
      <c r="AE115" s="279" t="str">
        <f t="shared" si="204"/>
        <v/>
      </c>
      <c r="AF115" s="279" t="str">
        <f t="shared" si="204"/>
        <v/>
      </c>
      <c r="AG115" s="279" t="str">
        <f t="shared" si="204"/>
        <v/>
      </c>
      <c r="AH115" s="279" t="str">
        <f t="shared" si="204"/>
        <v/>
      </c>
      <c r="AI115" s="279" t="str">
        <f t="shared" si="204"/>
        <v/>
      </c>
      <c r="AJ115" s="279" t="str">
        <f t="shared" si="204"/>
        <v/>
      </c>
      <c r="AK115" s="279" t="str">
        <f t="shared" si="204"/>
        <v/>
      </c>
      <c r="AL115" s="279" t="str">
        <f t="shared" si="204"/>
        <v/>
      </c>
      <c r="AM115" s="279" t="str">
        <f t="shared" si="204"/>
        <v/>
      </c>
      <c r="AN115" s="279" t="str">
        <f t="shared" si="204"/>
        <v/>
      </c>
      <c r="AO115" s="279" t="str">
        <f t="shared" si="204"/>
        <v/>
      </c>
      <c r="AP115" s="279" t="str">
        <f t="shared" ref="AP115:BG115" si="205">IF(AP114&gt;$G$14,"",AP33)</f>
        <v/>
      </c>
      <c r="AQ115" s="279" t="str">
        <f t="shared" si="205"/>
        <v/>
      </c>
      <c r="AR115" s="279" t="str">
        <f t="shared" si="205"/>
        <v/>
      </c>
      <c r="AS115" s="279" t="str">
        <f t="shared" si="205"/>
        <v/>
      </c>
      <c r="AT115" s="279" t="str">
        <f t="shared" si="205"/>
        <v/>
      </c>
      <c r="AU115" s="279" t="str">
        <f t="shared" si="205"/>
        <v/>
      </c>
      <c r="AV115" s="279" t="str">
        <f t="shared" si="205"/>
        <v/>
      </c>
      <c r="AW115" s="279" t="str">
        <f t="shared" si="205"/>
        <v/>
      </c>
      <c r="AX115" s="279" t="str">
        <f t="shared" si="205"/>
        <v/>
      </c>
      <c r="AY115" s="279" t="str">
        <f t="shared" si="205"/>
        <v/>
      </c>
      <c r="AZ115" s="279" t="str">
        <f t="shared" si="205"/>
        <v/>
      </c>
      <c r="BA115" s="279" t="str">
        <f t="shared" si="205"/>
        <v/>
      </c>
      <c r="BB115" s="279" t="str">
        <f t="shared" si="205"/>
        <v/>
      </c>
      <c r="BC115" s="279" t="str">
        <f t="shared" si="205"/>
        <v/>
      </c>
      <c r="BD115" s="279" t="str">
        <f t="shared" si="205"/>
        <v/>
      </c>
      <c r="BE115" s="279" t="str">
        <f t="shared" si="205"/>
        <v/>
      </c>
      <c r="BF115" s="279" t="str">
        <f t="shared" si="205"/>
        <v/>
      </c>
      <c r="BG115" s="279" t="str">
        <f t="shared" si="205"/>
        <v/>
      </c>
      <c r="BH115" s="6"/>
    </row>
    <row r="116" spans="1:60" ht="15.75" thickBot="1" x14ac:dyDescent="0.3">
      <c r="A116" s="6"/>
      <c r="C116" s="2" t="s">
        <v>86</v>
      </c>
      <c r="F116" s="3"/>
      <c r="G116" s="4" t="str">
        <f>IF(OR(COUNTIF(J116:AW116,"&lt;0")&gt;0,COUNTIF(J116:AW116,"*")&gt;0),"Warning","Eligible costs")</f>
        <v>Eligible costs</v>
      </c>
      <c r="H116" s="298">
        <f>SUM(J116:BG116)</f>
        <v>0</v>
      </c>
      <c r="I116" s="299"/>
      <c r="J116" s="280"/>
      <c r="K116" s="281"/>
      <c r="L116" s="281"/>
      <c r="M116" s="281"/>
      <c r="N116" s="281"/>
      <c r="O116" s="281"/>
      <c r="P116" s="281"/>
      <c r="Q116" s="281"/>
      <c r="R116" s="281"/>
      <c r="S116" s="281"/>
      <c r="T116" s="281"/>
      <c r="U116" s="281"/>
      <c r="V116" s="281"/>
      <c r="W116" s="281"/>
      <c r="X116" s="281"/>
      <c r="Y116" s="281"/>
      <c r="Z116" s="281"/>
      <c r="AA116" s="281"/>
      <c r="AB116" s="281"/>
      <c r="AC116" s="281"/>
      <c r="AD116" s="281"/>
      <c r="AE116" s="281"/>
      <c r="AF116" s="281"/>
      <c r="AG116" s="281"/>
      <c r="AH116" s="281"/>
      <c r="AI116" s="281"/>
      <c r="AJ116" s="281"/>
      <c r="AK116" s="281"/>
      <c r="AL116" s="281"/>
      <c r="AM116" s="281"/>
      <c r="AN116" s="281"/>
      <c r="AO116" s="281"/>
      <c r="AP116" s="281"/>
      <c r="AQ116" s="281"/>
      <c r="AR116" s="281"/>
      <c r="AS116" s="281"/>
      <c r="AT116" s="281"/>
      <c r="AU116" s="281"/>
      <c r="AV116" s="281"/>
      <c r="AW116" s="281"/>
      <c r="AX116" s="281"/>
      <c r="AY116" s="281"/>
      <c r="AZ116" s="281"/>
      <c r="BA116" s="281"/>
      <c r="BB116" s="281"/>
      <c r="BC116" s="281"/>
      <c r="BD116" s="281"/>
      <c r="BE116" s="281"/>
      <c r="BF116" s="281"/>
      <c r="BG116" s="281"/>
      <c r="BH116" s="6"/>
    </row>
    <row r="117" spans="1:60" ht="15.75" thickBot="1" x14ac:dyDescent="0.3">
      <c r="A117" s="6"/>
      <c r="B117" s="1" t="str">
        <f>IF(OR(C117&lt;0%,C117&gt;75%,ISTEXT(C117)),"Warning","")</f>
        <v/>
      </c>
      <c r="C117" s="209"/>
      <c r="G117" s="146" t="s">
        <v>15</v>
      </c>
      <c r="H117" s="300">
        <f>SUM(J117:BG117)</f>
        <v>0</v>
      </c>
      <c r="I117" s="301"/>
      <c r="J117" s="179">
        <f t="shared" ref="J117:AO117" si="206">IF(J77&gt;$G$14,"",J116*$C$117)</f>
        <v>0</v>
      </c>
      <c r="K117" s="180">
        <f t="shared" si="206"/>
        <v>0</v>
      </c>
      <c r="L117" s="180">
        <f t="shared" si="206"/>
        <v>0</v>
      </c>
      <c r="M117" s="180">
        <f t="shared" si="206"/>
        <v>0</v>
      </c>
      <c r="N117" s="180">
        <f t="shared" si="206"/>
        <v>0</v>
      </c>
      <c r="O117" s="180">
        <f t="shared" si="206"/>
        <v>0</v>
      </c>
      <c r="P117" s="180">
        <f t="shared" si="206"/>
        <v>0</v>
      </c>
      <c r="Q117" s="180">
        <f t="shared" si="206"/>
        <v>0</v>
      </c>
      <c r="R117" s="180">
        <f t="shared" si="206"/>
        <v>0</v>
      </c>
      <c r="S117" s="180">
        <f t="shared" si="206"/>
        <v>0</v>
      </c>
      <c r="T117" s="180">
        <f t="shared" si="206"/>
        <v>0</v>
      </c>
      <c r="U117" s="180">
        <f t="shared" si="206"/>
        <v>0</v>
      </c>
      <c r="V117" s="180">
        <f t="shared" si="206"/>
        <v>0</v>
      </c>
      <c r="W117" s="180">
        <f t="shared" si="206"/>
        <v>0</v>
      </c>
      <c r="X117" s="180">
        <f t="shared" si="206"/>
        <v>0</v>
      </c>
      <c r="Y117" s="180" t="str">
        <f t="shared" si="206"/>
        <v/>
      </c>
      <c r="Z117" s="180" t="str">
        <f t="shared" si="206"/>
        <v/>
      </c>
      <c r="AA117" s="180" t="str">
        <f t="shared" si="206"/>
        <v/>
      </c>
      <c r="AB117" s="180" t="str">
        <f t="shared" si="206"/>
        <v/>
      </c>
      <c r="AC117" s="180" t="str">
        <f t="shared" si="206"/>
        <v/>
      </c>
      <c r="AD117" s="180" t="str">
        <f t="shared" si="206"/>
        <v/>
      </c>
      <c r="AE117" s="180" t="str">
        <f t="shared" si="206"/>
        <v/>
      </c>
      <c r="AF117" s="180" t="str">
        <f t="shared" si="206"/>
        <v/>
      </c>
      <c r="AG117" s="180" t="str">
        <f t="shared" si="206"/>
        <v/>
      </c>
      <c r="AH117" s="180" t="str">
        <f t="shared" si="206"/>
        <v/>
      </c>
      <c r="AI117" s="180" t="str">
        <f t="shared" si="206"/>
        <v/>
      </c>
      <c r="AJ117" s="180" t="str">
        <f t="shared" si="206"/>
        <v/>
      </c>
      <c r="AK117" s="180" t="str">
        <f t="shared" si="206"/>
        <v/>
      </c>
      <c r="AL117" s="180" t="str">
        <f t="shared" si="206"/>
        <v/>
      </c>
      <c r="AM117" s="180" t="str">
        <f t="shared" si="206"/>
        <v/>
      </c>
      <c r="AN117" s="180" t="str">
        <f t="shared" si="206"/>
        <v/>
      </c>
      <c r="AO117" s="180" t="str">
        <f t="shared" si="206"/>
        <v/>
      </c>
      <c r="AP117" s="180" t="str">
        <f t="shared" ref="AP117:BG117" si="207">IF(AP77&gt;$G$14,"",AP116*$C$117)</f>
        <v/>
      </c>
      <c r="AQ117" s="180" t="str">
        <f t="shared" si="207"/>
        <v/>
      </c>
      <c r="AR117" s="180" t="str">
        <f t="shared" si="207"/>
        <v/>
      </c>
      <c r="AS117" s="180" t="str">
        <f t="shared" si="207"/>
        <v/>
      </c>
      <c r="AT117" s="180" t="str">
        <f t="shared" si="207"/>
        <v/>
      </c>
      <c r="AU117" s="180" t="str">
        <f t="shared" si="207"/>
        <v/>
      </c>
      <c r="AV117" s="180" t="str">
        <f t="shared" si="207"/>
        <v/>
      </c>
      <c r="AW117" s="180" t="str">
        <f t="shared" si="207"/>
        <v/>
      </c>
      <c r="AX117" s="180" t="str">
        <f t="shared" si="207"/>
        <v/>
      </c>
      <c r="AY117" s="180" t="str">
        <f t="shared" si="207"/>
        <v/>
      </c>
      <c r="AZ117" s="180" t="str">
        <f t="shared" si="207"/>
        <v/>
      </c>
      <c r="BA117" s="180" t="str">
        <f t="shared" si="207"/>
        <v/>
      </c>
      <c r="BB117" s="180" t="str">
        <f t="shared" si="207"/>
        <v/>
      </c>
      <c r="BC117" s="180" t="str">
        <f t="shared" si="207"/>
        <v/>
      </c>
      <c r="BD117" s="180" t="str">
        <f t="shared" si="207"/>
        <v/>
      </c>
      <c r="BE117" s="180" t="str">
        <f t="shared" si="207"/>
        <v/>
      </c>
      <c r="BF117" s="180" t="str">
        <f t="shared" si="207"/>
        <v/>
      </c>
      <c r="BG117" s="180" t="str">
        <f t="shared" si="207"/>
        <v/>
      </c>
      <c r="BH117" s="6"/>
    </row>
    <row r="118" spans="1:60" ht="15.75" thickBot="1" x14ac:dyDescent="0.3">
      <c r="A118" s="6"/>
      <c r="E118" s="147"/>
      <c r="F118" s="3"/>
      <c r="G118" s="245"/>
      <c r="H118" s="80"/>
      <c r="I118" s="80"/>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6"/>
    </row>
    <row r="119" spans="1:60" x14ac:dyDescent="0.25">
      <c r="A119" s="6"/>
      <c r="B119" s="272" t="s">
        <v>178</v>
      </c>
      <c r="C119" s="2"/>
      <c r="E119" s="146" t="str">
        <f>IF(OR(COUNTIF(J119:AW119,"&lt;0")&gt;0,COUNTIF(J119:AW119,"*")&gt;0),"Warning","Other public contribution 1")</f>
        <v>Other public contribution 1</v>
      </c>
      <c r="G119" s="273" t="s">
        <v>180</v>
      </c>
      <c r="H119" s="319">
        <f>SUM(J119:BG119)</f>
        <v>0</v>
      </c>
      <c r="I119" s="320"/>
      <c r="J119" s="282"/>
      <c r="K119" s="283"/>
      <c r="L119" s="283"/>
      <c r="M119" s="283"/>
      <c r="N119" s="283"/>
      <c r="O119" s="283"/>
      <c r="P119" s="283"/>
      <c r="Q119" s="283"/>
      <c r="R119" s="283"/>
      <c r="S119" s="283"/>
      <c r="T119" s="283"/>
      <c r="U119" s="283"/>
      <c r="V119" s="283"/>
      <c r="W119" s="283"/>
      <c r="X119" s="283"/>
      <c r="Y119" s="283"/>
      <c r="Z119" s="283"/>
      <c r="AA119" s="283"/>
      <c r="AB119" s="283"/>
      <c r="AC119" s="283"/>
      <c r="AD119" s="283"/>
      <c r="AE119" s="283"/>
      <c r="AF119" s="283"/>
      <c r="AG119" s="283"/>
      <c r="AH119" s="283"/>
      <c r="AI119" s="283"/>
      <c r="AJ119" s="283"/>
      <c r="AK119" s="283"/>
      <c r="AL119" s="283"/>
      <c r="AM119" s="283"/>
      <c r="AN119" s="283"/>
      <c r="AO119" s="283"/>
      <c r="AP119" s="283"/>
      <c r="AQ119" s="283"/>
      <c r="AR119" s="283"/>
      <c r="AS119" s="283"/>
      <c r="AT119" s="283"/>
      <c r="AU119" s="283"/>
      <c r="AV119" s="283"/>
      <c r="AW119" s="284"/>
      <c r="AX119" s="284"/>
      <c r="AY119" s="284"/>
      <c r="AZ119" s="284"/>
      <c r="BA119" s="284"/>
      <c r="BB119" s="284"/>
      <c r="BC119" s="284"/>
      <c r="BD119" s="284"/>
      <c r="BE119" s="284"/>
      <c r="BF119" s="284"/>
      <c r="BG119" s="284"/>
      <c r="BH119" s="6"/>
    </row>
    <row r="120" spans="1:60" x14ac:dyDescent="0.25">
      <c r="A120" s="6"/>
      <c r="B120" s="272" t="s">
        <v>179</v>
      </c>
      <c r="C120" s="2"/>
      <c r="E120" s="146" t="str">
        <f>IF(OR(COUNTIF(J120:AW120,"&lt;0")&gt;0,COUNTIF(J120:AW120,"*")&gt;0),"Warning","Other public contribution 2")</f>
        <v>Other public contribution 2</v>
      </c>
      <c r="G120" s="273" t="s">
        <v>179</v>
      </c>
      <c r="H120" s="298">
        <f>SUM(J120:BG120)</f>
        <v>0</v>
      </c>
      <c r="I120" s="299"/>
      <c r="J120" s="285"/>
      <c r="K120" s="286"/>
      <c r="L120" s="286"/>
      <c r="M120" s="286"/>
      <c r="N120" s="286"/>
      <c r="O120" s="286"/>
      <c r="P120" s="286"/>
      <c r="Q120" s="286"/>
      <c r="R120" s="286"/>
      <c r="S120" s="286"/>
      <c r="T120" s="286"/>
      <c r="U120" s="286"/>
      <c r="V120" s="286"/>
      <c r="W120" s="286"/>
      <c r="X120" s="286"/>
      <c r="Y120" s="286"/>
      <c r="Z120" s="286"/>
      <c r="AA120" s="286"/>
      <c r="AB120" s="286"/>
      <c r="AC120" s="286"/>
      <c r="AD120" s="286"/>
      <c r="AE120" s="286"/>
      <c r="AF120" s="286"/>
      <c r="AG120" s="286"/>
      <c r="AH120" s="286"/>
      <c r="AI120" s="286"/>
      <c r="AJ120" s="286"/>
      <c r="AK120" s="286"/>
      <c r="AL120" s="286"/>
      <c r="AM120" s="286"/>
      <c r="AN120" s="286"/>
      <c r="AO120" s="286"/>
      <c r="AP120" s="286"/>
      <c r="AQ120" s="286"/>
      <c r="AR120" s="286"/>
      <c r="AS120" s="286"/>
      <c r="AT120" s="286"/>
      <c r="AU120" s="286"/>
      <c r="AV120" s="286"/>
      <c r="AW120" s="287"/>
      <c r="AX120" s="287"/>
      <c r="AY120" s="287"/>
      <c r="AZ120" s="287"/>
      <c r="BA120" s="287"/>
      <c r="BB120" s="287"/>
      <c r="BC120" s="287"/>
      <c r="BD120" s="287"/>
      <c r="BE120" s="287"/>
      <c r="BF120" s="287"/>
      <c r="BG120" s="287"/>
      <c r="BH120" s="6"/>
    </row>
    <row r="121" spans="1:60" ht="15.75" thickBot="1" x14ac:dyDescent="0.3">
      <c r="A121" s="6"/>
      <c r="B121" s="130" t="s">
        <v>180</v>
      </c>
      <c r="C121" s="2"/>
      <c r="E121" s="146" t="str">
        <f>IF(OR(COUNTIF(J121:AW121,"&lt;0")&gt;0,COUNTIF(J121:AW121,"*")&gt;0),"Warning","Other public contribution 3")</f>
        <v>Other public contribution 3</v>
      </c>
      <c r="G121" s="273"/>
      <c r="H121" s="298">
        <f>SUM(J121:BG121)</f>
        <v>0</v>
      </c>
      <c r="I121" s="299"/>
      <c r="J121" s="288"/>
      <c r="K121" s="289"/>
      <c r="L121" s="289"/>
      <c r="M121" s="289"/>
      <c r="N121" s="289"/>
      <c r="O121" s="289"/>
      <c r="P121" s="289"/>
      <c r="Q121" s="289"/>
      <c r="R121" s="289"/>
      <c r="S121" s="289"/>
      <c r="T121" s="289"/>
      <c r="U121" s="289"/>
      <c r="V121" s="289"/>
      <c r="W121" s="289"/>
      <c r="X121" s="289"/>
      <c r="Y121" s="289"/>
      <c r="Z121" s="289"/>
      <c r="AA121" s="289"/>
      <c r="AB121" s="289"/>
      <c r="AC121" s="289"/>
      <c r="AD121" s="289"/>
      <c r="AE121" s="289"/>
      <c r="AF121" s="289"/>
      <c r="AG121" s="289"/>
      <c r="AH121" s="289"/>
      <c r="AI121" s="289"/>
      <c r="AJ121" s="289"/>
      <c r="AK121" s="289"/>
      <c r="AL121" s="289"/>
      <c r="AM121" s="289"/>
      <c r="AN121" s="289"/>
      <c r="AO121" s="289"/>
      <c r="AP121" s="289"/>
      <c r="AQ121" s="289"/>
      <c r="AR121" s="289"/>
      <c r="AS121" s="289"/>
      <c r="AT121" s="289"/>
      <c r="AU121" s="289"/>
      <c r="AV121" s="289"/>
      <c r="AW121" s="290"/>
      <c r="AX121" s="290"/>
      <c r="AY121" s="290"/>
      <c r="AZ121" s="290"/>
      <c r="BA121" s="290"/>
      <c r="BB121" s="290"/>
      <c r="BC121" s="290"/>
      <c r="BD121" s="290"/>
      <c r="BE121" s="290"/>
      <c r="BF121" s="290"/>
      <c r="BG121" s="290"/>
      <c r="BH121" s="6"/>
    </row>
    <row r="122" spans="1:60" ht="15.75" thickBot="1" x14ac:dyDescent="0.3">
      <c r="A122" s="6"/>
      <c r="B122" s="130" t="s">
        <v>181</v>
      </c>
      <c r="C122" s="2"/>
      <c r="E122" s="147"/>
      <c r="G122" s="4" t="s">
        <v>182</v>
      </c>
      <c r="H122" s="339">
        <f>SUM(J122:BG122)</f>
        <v>0</v>
      </c>
      <c r="I122" s="340"/>
      <c r="J122" s="179">
        <f>IF(J114&gt;$G$14,"",SUM(J119:J121))</f>
        <v>0</v>
      </c>
      <c r="K122" s="180">
        <f t="shared" ref="K122:BG122" si="208">IF(K114&gt;$G$14,"",SUM(K119:K121))</f>
        <v>0</v>
      </c>
      <c r="L122" s="180">
        <f t="shared" si="208"/>
        <v>0</v>
      </c>
      <c r="M122" s="180">
        <f t="shared" si="208"/>
        <v>0</v>
      </c>
      <c r="N122" s="180">
        <f t="shared" si="208"/>
        <v>0</v>
      </c>
      <c r="O122" s="180">
        <f t="shared" si="208"/>
        <v>0</v>
      </c>
      <c r="P122" s="180">
        <f t="shared" si="208"/>
        <v>0</v>
      </c>
      <c r="Q122" s="180">
        <f t="shared" si="208"/>
        <v>0</v>
      </c>
      <c r="R122" s="180">
        <f t="shared" si="208"/>
        <v>0</v>
      </c>
      <c r="S122" s="180">
        <f t="shared" si="208"/>
        <v>0</v>
      </c>
      <c r="T122" s="180">
        <f t="shared" si="208"/>
        <v>0</v>
      </c>
      <c r="U122" s="180">
        <f t="shared" si="208"/>
        <v>0</v>
      </c>
      <c r="V122" s="180">
        <f t="shared" si="208"/>
        <v>0</v>
      </c>
      <c r="W122" s="180">
        <f t="shared" si="208"/>
        <v>0</v>
      </c>
      <c r="X122" s="180">
        <f t="shared" si="208"/>
        <v>0</v>
      </c>
      <c r="Y122" s="180" t="str">
        <f t="shared" si="208"/>
        <v/>
      </c>
      <c r="Z122" s="180" t="str">
        <f t="shared" si="208"/>
        <v/>
      </c>
      <c r="AA122" s="180" t="str">
        <f t="shared" si="208"/>
        <v/>
      </c>
      <c r="AB122" s="180" t="str">
        <f t="shared" si="208"/>
        <v/>
      </c>
      <c r="AC122" s="180" t="str">
        <f t="shared" si="208"/>
        <v/>
      </c>
      <c r="AD122" s="180" t="str">
        <f t="shared" si="208"/>
        <v/>
      </c>
      <c r="AE122" s="180" t="str">
        <f t="shared" si="208"/>
        <v/>
      </c>
      <c r="AF122" s="180" t="str">
        <f t="shared" si="208"/>
        <v/>
      </c>
      <c r="AG122" s="180" t="str">
        <f t="shared" si="208"/>
        <v/>
      </c>
      <c r="AH122" s="180" t="str">
        <f t="shared" si="208"/>
        <v/>
      </c>
      <c r="AI122" s="180" t="str">
        <f t="shared" si="208"/>
        <v/>
      </c>
      <c r="AJ122" s="180" t="str">
        <f t="shared" si="208"/>
        <v/>
      </c>
      <c r="AK122" s="180" t="str">
        <f t="shared" si="208"/>
        <v/>
      </c>
      <c r="AL122" s="180" t="str">
        <f t="shared" si="208"/>
        <v/>
      </c>
      <c r="AM122" s="180" t="str">
        <f t="shared" si="208"/>
        <v/>
      </c>
      <c r="AN122" s="180" t="str">
        <f t="shared" si="208"/>
        <v/>
      </c>
      <c r="AO122" s="180" t="str">
        <f t="shared" si="208"/>
        <v/>
      </c>
      <c r="AP122" s="180" t="str">
        <f t="shared" si="208"/>
        <v/>
      </c>
      <c r="AQ122" s="180" t="str">
        <f t="shared" si="208"/>
        <v/>
      </c>
      <c r="AR122" s="180" t="str">
        <f t="shared" si="208"/>
        <v/>
      </c>
      <c r="AS122" s="180" t="str">
        <f t="shared" si="208"/>
        <v/>
      </c>
      <c r="AT122" s="180" t="str">
        <f t="shared" si="208"/>
        <v/>
      </c>
      <c r="AU122" s="180" t="str">
        <f t="shared" si="208"/>
        <v/>
      </c>
      <c r="AV122" s="180" t="str">
        <f t="shared" si="208"/>
        <v/>
      </c>
      <c r="AW122" s="180" t="str">
        <f t="shared" si="208"/>
        <v/>
      </c>
      <c r="AX122" s="180" t="str">
        <f t="shared" si="208"/>
        <v/>
      </c>
      <c r="AY122" s="180" t="str">
        <f t="shared" si="208"/>
        <v/>
      </c>
      <c r="AZ122" s="180" t="str">
        <f t="shared" si="208"/>
        <v/>
      </c>
      <c r="BA122" s="180" t="str">
        <f t="shared" si="208"/>
        <v/>
      </c>
      <c r="BB122" s="180" t="str">
        <f t="shared" si="208"/>
        <v/>
      </c>
      <c r="BC122" s="180" t="str">
        <f t="shared" si="208"/>
        <v/>
      </c>
      <c r="BD122" s="180" t="str">
        <f t="shared" si="208"/>
        <v/>
      </c>
      <c r="BE122" s="180" t="str">
        <f t="shared" si="208"/>
        <v/>
      </c>
      <c r="BF122" s="180" t="str">
        <f t="shared" si="208"/>
        <v/>
      </c>
      <c r="BG122" s="180" t="str">
        <f t="shared" si="208"/>
        <v/>
      </c>
      <c r="BH122" s="6"/>
    </row>
    <row r="123" spans="1:60" ht="15.75" thickBot="1" x14ac:dyDescent="0.3">
      <c r="A123" s="6"/>
      <c r="B123" s="130" t="s">
        <v>175</v>
      </c>
      <c r="E123" s="147"/>
      <c r="F123" s="3"/>
      <c r="G123" s="245"/>
      <c r="H123" s="80"/>
      <c r="I123" s="80"/>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c r="AK123" s="79"/>
      <c r="AL123" s="79"/>
      <c r="AM123" s="79"/>
      <c r="AN123" s="79"/>
      <c r="AO123" s="79"/>
      <c r="AP123" s="79"/>
      <c r="AQ123" s="79"/>
      <c r="AR123" s="79"/>
      <c r="AS123" s="79"/>
      <c r="AT123" s="79"/>
      <c r="AU123" s="79"/>
      <c r="AV123" s="79"/>
      <c r="AW123" s="79"/>
      <c r="AX123" s="79"/>
      <c r="AY123" s="79"/>
      <c r="AZ123" s="79"/>
      <c r="BA123" s="79"/>
      <c r="BB123" s="79"/>
      <c r="BC123" s="79"/>
      <c r="BD123" s="79"/>
      <c r="BE123" s="79"/>
      <c r="BF123" s="79"/>
      <c r="BG123" s="79"/>
      <c r="BH123" s="6"/>
    </row>
    <row r="124" spans="1:60" x14ac:dyDescent="0.25">
      <c r="A124" s="6"/>
      <c r="B124" s="130" t="s">
        <v>176</v>
      </c>
      <c r="C124" s="2"/>
      <c r="E124" s="147"/>
      <c r="G124" s="4" t="str">
        <f>IF(OR(COUNTIF(J124:AW124,"&lt;0")&gt;0,COUNTIF(J124:AW124,"*")&gt;0),"Warning","Equity")</f>
        <v>Equity</v>
      </c>
      <c r="H124" s="319">
        <f>SUM(J124:BG124)</f>
        <v>0</v>
      </c>
      <c r="I124" s="320"/>
      <c r="J124" s="282"/>
      <c r="K124" s="283"/>
      <c r="L124" s="283"/>
      <c r="M124" s="283"/>
      <c r="N124" s="283"/>
      <c r="O124" s="283"/>
      <c r="P124" s="283"/>
      <c r="Q124" s="283"/>
      <c r="R124" s="283"/>
      <c r="S124" s="283"/>
      <c r="T124" s="283"/>
      <c r="U124" s="283"/>
      <c r="V124" s="283"/>
      <c r="W124" s="283"/>
      <c r="X124" s="283"/>
      <c r="Y124" s="283"/>
      <c r="Z124" s="283"/>
      <c r="AA124" s="283"/>
      <c r="AB124" s="283"/>
      <c r="AC124" s="283"/>
      <c r="AD124" s="283"/>
      <c r="AE124" s="283"/>
      <c r="AF124" s="283"/>
      <c r="AG124" s="283"/>
      <c r="AH124" s="283"/>
      <c r="AI124" s="283"/>
      <c r="AJ124" s="283"/>
      <c r="AK124" s="283"/>
      <c r="AL124" s="283"/>
      <c r="AM124" s="283"/>
      <c r="AN124" s="283"/>
      <c r="AO124" s="283"/>
      <c r="AP124" s="283"/>
      <c r="AQ124" s="283"/>
      <c r="AR124" s="283"/>
      <c r="AS124" s="283"/>
      <c r="AT124" s="283"/>
      <c r="AU124" s="283"/>
      <c r="AV124" s="283"/>
      <c r="AW124" s="284"/>
      <c r="AX124" s="284"/>
      <c r="AY124" s="284"/>
      <c r="AZ124" s="284"/>
      <c r="BA124" s="284"/>
      <c r="BB124" s="284"/>
      <c r="BC124" s="284"/>
      <c r="BD124" s="284"/>
      <c r="BE124" s="284"/>
      <c r="BF124" s="284"/>
      <c r="BG124" s="284"/>
      <c r="BH124" s="6"/>
    </row>
    <row r="125" spans="1:60" ht="15.75" thickBot="1" x14ac:dyDescent="0.3">
      <c r="A125" s="6"/>
      <c r="B125" s="130" t="s">
        <v>177</v>
      </c>
      <c r="C125" s="2"/>
      <c r="E125" s="147"/>
      <c r="G125" s="4" t="str">
        <f>IF(OR(COUNTIF(J125:AW125,"&lt;0")&gt;0,COUNTIF(J125:AW125,"*")&gt;0),"Warning","Debt")</f>
        <v>Debt</v>
      </c>
      <c r="H125" s="300">
        <f>SUM(J125:BG125)</f>
        <v>0</v>
      </c>
      <c r="I125" s="301"/>
      <c r="J125" s="291"/>
      <c r="K125" s="289"/>
      <c r="L125" s="289"/>
      <c r="M125" s="289"/>
      <c r="N125" s="289"/>
      <c r="O125" s="289"/>
      <c r="P125" s="289"/>
      <c r="Q125" s="289"/>
      <c r="R125" s="289"/>
      <c r="S125" s="289"/>
      <c r="T125" s="289"/>
      <c r="U125" s="289"/>
      <c r="V125" s="289"/>
      <c r="W125" s="289"/>
      <c r="X125" s="289"/>
      <c r="Y125" s="289"/>
      <c r="Z125" s="289"/>
      <c r="AA125" s="289"/>
      <c r="AB125" s="289"/>
      <c r="AC125" s="289"/>
      <c r="AD125" s="289"/>
      <c r="AE125" s="289"/>
      <c r="AF125" s="289"/>
      <c r="AG125" s="289"/>
      <c r="AH125" s="289"/>
      <c r="AI125" s="289"/>
      <c r="AJ125" s="289"/>
      <c r="AK125" s="289"/>
      <c r="AL125" s="289"/>
      <c r="AM125" s="289"/>
      <c r="AN125" s="289"/>
      <c r="AO125" s="289"/>
      <c r="AP125" s="289"/>
      <c r="AQ125" s="289"/>
      <c r="AR125" s="289"/>
      <c r="AS125" s="289"/>
      <c r="AT125" s="289"/>
      <c r="AU125" s="289"/>
      <c r="AV125" s="289"/>
      <c r="AW125" s="290"/>
      <c r="AX125" s="290"/>
      <c r="AY125" s="290"/>
      <c r="AZ125" s="290"/>
      <c r="BA125" s="290"/>
      <c r="BB125" s="290"/>
      <c r="BC125" s="290"/>
      <c r="BD125" s="290"/>
      <c r="BE125" s="290"/>
      <c r="BF125" s="290"/>
      <c r="BG125" s="290"/>
      <c r="BH125" s="6"/>
    </row>
    <row r="126" spans="1:60" s="53" customFormat="1" ht="15.75" thickBot="1" x14ac:dyDescent="0.3">
      <c r="A126" s="123"/>
      <c r="C126" s="58"/>
      <c r="E126" s="148"/>
      <c r="F126" s="54"/>
      <c r="G126" s="246"/>
      <c r="H126" s="124"/>
      <c r="I126" s="124"/>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c r="AV126" s="125"/>
      <c r="AW126" s="125"/>
      <c r="AX126" s="125"/>
      <c r="AY126" s="125"/>
      <c r="AZ126" s="125"/>
      <c r="BA126" s="125"/>
      <c r="BB126" s="125"/>
      <c r="BC126" s="125"/>
      <c r="BD126" s="125"/>
      <c r="BE126" s="125"/>
      <c r="BF126" s="125"/>
      <c r="BG126" s="125"/>
      <c r="BH126" s="123"/>
    </row>
    <row r="127" spans="1:60" s="53" customFormat="1" ht="15.75" thickBot="1" x14ac:dyDescent="0.3">
      <c r="A127" s="123"/>
      <c r="C127" s="58"/>
      <c r="E127" s="148"/>
      <c r="F127" s="54"/>
      <c r="G127" s="148" t="s">
        <v>64</v>
      </c>
      <c r="H127" s="339">
        <f>SUM(J127:BG127)</f>
        <v>0</v>
      </c>
      <c r="I127" s="340"/>
      <c r="J127" s="120">
        <f t="shared" ref="J127:AO127" si="209">IF(J114&gt;$G$14,"",J117+J122+J124+J125)</f>
        <v>0</v>
      </c>
      <c r="K127" s="121">
        <f t="shared" si="209"/>
        <v>0</v>
      </c>
      <c r="L127" s="121">
        <f t="shared" si="209"/>
        <v>0</v>
      </c>
      <c r="M127" s="121">
        <f t="shared" si="209"/>
        <v>0</v>
      </c>
      <c r="N127" s="121">
        <f t="shared" si="209"/>
        <v>0</v>
      </c>
      <c r="O127" s="121">
        <f t="shared" si="209"/>
        <v>0</v>
      </c>
      <c r="P127" s="121">
        <f t="shared" si="209"/>
        <v>0</v>
      </c>
      <c r="Q127" s="121">
        <f t="shared" si="209"/>
        <v>0</v>
      </c>
      <c r="R127" s="121">
        <f t="shared" si="209"/>
        <v>0</v>
      </c>
      <c r="S127" s="121">
        <f t="shared" si="209"/>
        <v>0</v>
      </c>
      <c r="T127" s="121">
        <f t="shared" si="209"/>
        <v>0</v>
      </c>
      <c r="U127" s="121">
        <f t="shared" si="209"/>
        <v>0</v>
      </c>
      <c r="V127" s="121">
        <f t="shared" si="209"/>
        <v>0</v>
      </c>
      <c r="W127" s="121">
        <f t="shared" si="209"/>
        <v>0</v>
      </c>
      <c r="X127" s="121">
        <f t="shared" si="209"/>
        <v>0</v>
      </c>
      <c r="Y127" s="121" t="str">
        <f t="shared" si="209"/>
        <v/>
      </c>
      <c r="Z127" s="121" t="str">
        <f t="shared" si="209"/>
        <v/>
      </c>
      <c r="AA127" s="121" t="str">
        <f t="shared" si="209"/>
        <v/>
      </c>
      <c r="AB127" s="121" t="str">
        <f t="shared" si="209"/>
        <v/>
      </c>
      <c r="AC127" s="121" t="str">
        <f t="shared" si="209"/>
        <v/>
      </c>
      <c r="AD127" s="121" t="str">
        <f t="shared" si="209"/>
        <v/>
      </c>
      <c r="AE127" s="121" t="str">
        <f t="shared" si="209"/>
        <v/>
      </c>
      <c r="AF127" s="121" t="str">
        <f t="shared" si="209"/>
        <v/>
      </c>
      <c r="AG127" s="121" t="str">
        <f t="shared" si="209"/>
        <v/>
      </c>
      <c r="AH127" s="121" t="str">
        <f t="shared" si="209"/>
        <v/>
      </c>
      <c r="AI127" s="121" t="str">
        <f t="shared" si="209"/>
        <v/>
      </c>
      <c r="AJ127" s="121" t="str">
        <f t="shared" si="209"/>
        <v/>
      </c>
      <c r="AK127" s="121" t="str">
        <f t="shared" si="209"/>
        <v/>
      </c>
      <c r="AL127" s="121" t="str">
        <f t="shared" si="209"/>
        <v/>
      </c>
      <c r="AM127" s="121" t="str">
        <f t="shared" si="209"/>
        <v/>
      </c>
      <c r="AN127" s="121" t="str">
        <f t="shared" si="209"/>
        <v/>
      </c>
      <c r="AO127" s="121" t="str">
        <f t="shared" si="209"/>
        <v/>
      </c>
      <c r="AP127" s="121" t="str">
        <f t="shared" ref="AP127:BG127" si="210">IF(AP114&gt;$G$14,"",AP117+AP122+AP124+AP125)</f>
        <v/>
      </c>
      <c r="AQ127" s="121" t="str">
        <f t="shared" si="210"/>
        <v/>
      </c>
      <c r="AR127" s="121" t="str">
        <f t="shared" si="210"/>
        <v/>
      </c>
      <c r="AS127" s="121" t="str">
        <f t="shared" si="210"/>
        <v/>
      </c>
      <c r="AT127" s="121" t="str">
        <f t="shared" si="210"/>
        <v/>
      </c>
      <c r="AU127" s="121" t="str">
        <f t="shared" si="210"/>
        <v/>
      </c>
      <c r="AV127" s="121" t="str">
        <f t="shared" si="210"/>
        <v/>
      </c>
      <c r="AW127" s="122" t="str">
        <f t="shared" si="210"/>
        <v/>
      </c>
      <c r="AX127" s="122" t="str">
        <f t="shared" si="210"/>
        <v/>
      </c>
      <c r="AY127" s="122" t="str">
        <f t="shared" si="210"/>
        <v/>
      </c>
      <c r="AZ127" s="122" t="str">
        <f t="shared" si="210"/>
        <v/>
      </c>
      <c r="BA127" s="122" t="str">
        <f t="shared" si="210"/>
        <v/>
      </c>
      <c r="BB127" s="122" t="str">
        <f t="shared" si="210"/>
        <v/>
      </c>
      <c r="BC127" s="122" t="str">
        <f t="shared" si="210"/>
        <v/>
      </c>
      <c r="BD127" s="122" t="str">
        <f t="shared" si="210"/>
        <v/>
      </c>
      <c r="BE127" s="122" t="str">
        <f t="shared" si="210"/>
        <v/>
      </c>
      <c r="BF127" s="122" t="str">
        <f t="shared" si="210"/>
        <v/>
      </c>
      <c r="BG127" s="122" t="str">
        <f t="shared" si="210"/>
        <v/>
      </c>
      <c r="BH127" s="123"/>
    </row>
    <row r="128" spans="1:60" s="53" customFormat="1" x14ac:dyDescent="0.25">
      <c r="A128" s="123"/>
      <c r="C128" s="58"/>
      <c r="E128" s="148"/>
      <c r="F128" s="54"/>
      <c r="G128" s="246"/>
      <c r="H128" s="124"/>
      <c r="I128" s="124"/>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c r="AV128" s="125"/>
      <c r="AW128" s="125"/>
      <c r="AX128" s="125"/>
      <c r="AY128" s="125"/>
      <c r="AZ128" s="125"/>
      <c r="BA128" s="125"/>
      <c r="BB128" s="125"/>
      <c r="BC128" s="125"/>
      <c r="BD128" s="125"/>
      <c r="BE128" s="125"/>
      <c r="BF128" s="125"/>
      <c r="BG128" s="125"/>
      <c r="BH128" s="123"/>
    </row>
    <row r="129" spans="1:60" s="53" customFormat="1" ht="15.75" thickBot="1" x14ac:dyDescent="0.3">
      <c r="A129" s="123"/>
      <c r="E129" s="149"/>
      <c r="F129" s="54"/>
      <c r="J129" s="58">
        <f>+'Input Sheet'!$G$13</f>
        <v>2024</v>
      </c>
      <c r="K129" s="58">
        <f t="shared" ref="K129" si="211">J129+1</f>
        <v>2025</v>
      </c>
      <c r="L129" s="58">
        <f t="shared" ref="L129" si="212">K129+1</f>
        <v>2026</v>
      </c>
      <c r="M129" s="58">
        <f t="shared" ref="M129" si="213">L129+1</f>
        <v>2027</v>
      </c>
      <c r="N129" s="58">
        <f t="shared" ref="N129" si="214">M129+1</f>
        <v>2028</v>
      </c>
      <c r="O129" s="58">
        <f t="shared" ref="O129" si="215">N129+1</f>
        <v>2029</v>
      </c>
      <c r="P129" s="58">
        <f t="shared" ref="P129" si="216">O129+1</f>
        <v>2030</v>
      </c>
      <c r="Q129" s="58">
        <f t="shared" ref="Q129" si="217">P129+1</f>
        <v>2031</v>
      </c>
      <c r="R129" s="58">
        <f t="shared" ref="R129" si="218">Q129+1</f>
        <v>2032</v>
      </c>
      <c r="S129" s="58">
        <f t="shared" ref="S129" si="219">R129+1</f>
        <v>2033</v>
      </c>
      <c r="T129" s="58">
        <f t="shared" ref="T129" si="220">S129+1</f>
        <v>2034</v>
      </c>
      <c r="U129" s="58">
        <f t="shared" ref="U129" si="221">T129+1</f>
        <v>2035</v>
      </c>
      <c r="V129" s="58">
        <f t="shared" ref="V129" si="222">U129+1</f>
        <v>2036</v>
      </c>
      <c r="W129" s="58">
        <f t="shared" ref="W129" si="223">V129+1</f>
        <v>2037</v>
      </c>
      <c r="X129" s="58">
        <f t="shared" ref="X129" si="224">W129+1</f>
        <v>2038</v>
      </c>
      <c r="Y129" s="58">
        <f t="shared" ref="Y129" si="225">X129+1</f>
        <v>2039</v>
      </c>
      <c r="Z129" s="58">
        <f t="shared" ref="Z129" si="226">Y129+1</f>
        <v>2040</v>
      </c>
      <c r="AA129" s="58">
        <f t="shared" ref="AA129" si="227">Z129+1</f>
        <v>2041</v>
      </c>
      <c r="AB129" s="58">
        <f t="shared" ref="AB129" si="228">AA129+1</f>
        <v>2042</v>
      </c>
      <c r="AC129" s="58">
        <f t="shared" ref="AC129" si="229">AB129+1</f>
        <v>2043</v>
      </c>
      <c r="AD129" s="58">
        <f t="shared" ref="AD129" si="230">AC129+1</f>
        <v>2044</v>
      </c>
      <c r="AE129" s="58">
        <f t="shared" ref="AE129" si="231">AD129+1</f>
        <v>2045</v>
      </c>
      <c r="AF129" s="58">
        <f t="shared" ref="AF129" si="232">AE129+1</f>
        <v>2046</v>
      </c>
      <c r="AG129" s="58">
        <f t="shared" ref="AG129" si="233">AF129+1</f>
        <v>2047</v>
      </c>
      <c r="AH129" s="58">
        <f t="shared" ref="AH129" si="234">AG129+1</f>
        <v>2048</v>
      </c>
      <c r="AI129" s="58">
        <f t="shared" ref="AI129" si="235">AH129+1</f>
        <v>2049</v>
      </c>
      <c r="AJ129" s="58">
        <f t="shared" ref="AJ129" si="236">AI129+1</f>
        <v>2050</v>
      </c>
      <c r="AK129" s="58">
        <f t="shared" ref="AK129" si="237">AJ129+1</f>
        <v>2051</v>
      </c>
      <c r="AL129" s="58">
        <f t="shared" ref="AL129" si="238">AK129+1</f>
        <v>2052</v>
      </c>
      <c r="AM129" s="58">
        <f t="shared" ref="AM129" si="239">AL129+1</f>
        <v>2053</v>
      </c>
      <c r="AN129" s="58">
        <f t="shared" ref="AN129" si="240">AM129+1</f>
        <v>2054</v>
      </c>
      <c r="AO129" s="58">
        <f t="shared" ref="AO129" si="241">AN129+1</f>
        <v>2055</v>
      </c>
      <c r="AP129" s="58">
        <f t="shared" ref="AP129" si="242">AO129+1</f>
        <v>2056</v>
      </c>
      <c r="AQ129" s="58">
        <f t="shared" ref="AQ129" si="243">AP129+1</f>
        <v>2057</v>
      </c>
      <c r="AR129" s="58">
        <f t="shared" ref="AR129" si="244">AQ129+1</f>
        <v>2058</v>
      </c>
      <c r="AS129" s="58">
        <f t="shared" ref="AS129" si="245">AR129+1</f>
        <v>2059</v>
      </c>
      <c r="AT129" s="58">
        <f t="shared" ref="AT129" si="246">AS129+1</f>
        <v>2060</v>
      </c>
      <c r="AU129" s="58">
        <f t="shared" ref="AU129" si="247">AT129+1</f>
        <v>2061</v>
      </c>
      <c r="AV129" s="58">
        <f t="shared" ref="AV129" si="248">AU129+1</f>
        <v>2062</v>
      </c>
      <c r="AW129" s="58">
        <f t="shared" ref="AW129" si="249">AV129+1</f>
        <v>2063</v>
      </c>
      <c r="AX129" s="58">
        <f t="shared" ref="AX129" si="250">AW129+1</f>
        <v>2064</v>
      </c>
      <c r="AY129" s="58">
        <f t="shared" ref="AY129" si="251">AX129+1</f>
        <v>2065</v>
      </c>
      <c r="AZ129" s="58">
        <f t="shared" ref="AZ129" si="252">AY129+1</f>
        <v>2066</v>
      </c>
      <c r="BA129" s="58">
        <f t="shared" ref="BA129" si="253">AZ129+1</f>
        <v>2067</v>
      </c>
      <c r="BB129" s="58">
        <f t="shared" ref="BB129" si="254">BA129+1</f>
        <v>2068</v>
      </c>
      <c r="BC129" s="58">
        <f t="shared" ref="BC129" si="255">BB129+1</f>
        <v>2069</v>
      </c>
      <c r="BD129" s="58">
        <f t="shared" ref="BD129" si="256">BC129+1</f>
        <v>2070</v>
      </c>
      <c r="BE129" s="58">
        <f t="shared" ref="BE129" si="257">BD129+1</f>
        <v>2071</v>
      </c>
      <c r="BF129" s="58">
        <f t="shared" ref="BF129" si="258">BE129+1</f>
        <v>2072</v>
      </c>
      <c r="BG129" s="58">
        <f t="shared" ref="BG129" si="259">BF129+1</f>
        <v>2073</v>
      </c>
      <c r="BH129" s="123"/>
    </row>
    <row r="130" spans="1:60" ht="15.75" thickBot="1" x14ac:dyDescent="0.3">
      <c r="A130" s="6"/>
      <c r="C130" s="2"/>
      <c r="E130" s="149"/>
      <c r="G130" s="109"/>
      <c r="I130" s="4" t="str">
        <f>IF(OR(COUNTIF(J130:AW130,"&lt;0")&gt;0,COUNTIF(J130:AW130,"*")&gt;0),"Warning","Debt repayment (including interests)")</f>
        <v>Debt repayment (including interests)</v>
      </c>
      <c r="J130" s="292"/>
      <c r="K130" s="293"/>
      <c r="L130" s="293"/>
      <c r="M130" s="293"/>
      <c r="N130" s="293"/>
      <c r="O130" s="293"/>
      <c r="P130" s="293"/>
      <c r="Q130" s="293"/>
      <c r="R130" s="293"/>
      <c r="S130" s="293"/>
      <c r="T130" s="293"/>
      <c r="U130" s="293"/>
      <c r="V130" s="293"/>
      <c r="W130" s="293"/>
      <c r="X130" s="293"/>
      <c r="Y130" s="293"/>
      <c r="Z130" s="293"/>
      <c r="AA130" s="293"/>
      <c r="AB130" s="293"/>
      <c r="AC130" s="293"/>
      <c r="AD130" s="293"/>
      <c r="AE130" s="293"/>
      <c r="AF130" s="293"/>
      <c r="AG130" s="293"/>
      <c r="AH130" s="293"/>
      <c r="AI130" s="293"/>
      <c r="AJ130" s="293"/>
      <c r="AK130" s="293"/>
      <c r="AL130" s="293"/>
      <c r="AM130" s="293"/>
      <c r="AN130" s="293"/>
      <c r="AO130" s="293"/>
      <c r="AP130" s="293"/>
      <c r="AQ130" s="293"/>
      <c r="AR130" s="293"/>
      <c r="AS130" s="293"/>
      <c r="AT130" s="293"/>
      <c r="AU130" s="293"/>
      <c r="AV130" s="293"/>
      <c r="AW130" s="294"/>
      <c r="AX130" s="294"/>
      <c r="AY130" s="294"/>
      <c r="AZ130" s="294"/>
      <c r="BA130" s="294"/>
      <c r="BB130" s="294"/>
      <c r="BC130" s="294"/>
      <c r="BD130" s="294"/>
      <c r="BE130" s="294"/>
      <c r="BF130" s="294"/>
      <c r="BG130" s="294"/>
      <c r="BH130" s="6"/>
    </row>
    <row r="131" spans="1:60" ht="15.75" thickBot="1" x14ac:dyDescent="0.3">
      <c r="A131" s="6"/>
      <c r="C131" s="2"/>
      <c r="E131" s="149"/>
      <c r="G131" s="109"/>
      <c r="I131" s="2" t="str">
        <f>IF(OR(COUNTIF(J131:AW131,"&lt;0")&gt;0,COUNTIF(J131:AW131,"*")&gt;0),"Warning","Taxes")</f>
        <v>Taxes</v>
      </c>
      <c r="J131" s="292"/>
      <c r="K131" s="293"/>
      <c r="L131" s="293"/>
      <c r="M131" s="293"/>
      <c r="N131" s="293"/>
      <c r="O131" s="293"/>
      <c r="P131" s="293"/>
      <c r="Q131" s="293"/>
      <c r="R131" s="293"/>
      <c r="S131" s="293"/>
      <c r="T131" s="293"/>
      <c r="U131" s="293"/>
      <c r="V131" s="293"/>
      <c r="W131" s="293"/>
      <c r="X131" s="293"/>
      <c r="Y131" s="293"/>
      <c r="Z131" s="293"/>
      <c r="AA131" s="293"/>
      <c r="AB131" s="293"/>
      <c r="AC131" s="293"/>
      <c r="AD131" s="293"/>
      <c r="AE131" s="293"/>
      <c r="AF131" s="293"/>
      <c r="AG131" s="293"/>
      <c r="AH131" s="293"/>
      <c r="AI131" s="293"/>
      <c r="AJ131" s="293"/>
      <c r="AK131" s="293"/>
      <c r="AL131" s="293"/>
      <c r="AM131" s="293"/>
      <c r="AN131" s="293"/>
      <c r="AO131" s="293"/>
      <c r="AP131" s="293"/>
      <c r="AQ131" s="293"/>
      <c r="AR131" s="293"/>
      <c r="AS131" s="293"/>
      <c r="AT131" s="293"/>
      <c r="AU131" s="293"/>
      <c r="AV131" s="293"/>
      <c r="AW131" s="294"/>
      <c r="AX131" s="294"/>
      <c r="AY131" s="294"/>
      <c r="AZ131" s="294"/>
      <c r="BA131" s="294"/>
      <c r="BB131" s="294"/>
      <c r="BC131" s="294"/>
      <c r="BD131" s="294"/>
      <c r="BE131" s="294"/>
      <c r="BF131" s="294"/>
      <c r="BG131" s="294"/>
      <c r="BH131" s="6"/>
    </row>
    <row r="132" spans="1:60" ht="15.75" thickBot="1" x14ac:dyDescent="0.3">
      <c r="A132" s="6"/>
      <c r="E132" s="149"/>
      <c r="BH132" s="6"/>
    </row>
    <row r="133" spans="1:60" ht="15.75" thickBot="1" x14ac:dyDescent="0.3">
      <c r="A133" s="6"/>
      <c r="E133" s="149"/>
      <c r="G133" s="109"/>
      <c r="I133" s="4" t="str">
        <f>IF(OR(COUNTIF(J133:AW133,"&lt;0")&gt;0,COUNTIF(J133:AW133,"*")&gt;0),"Warning","Other resources")</f>
        <v>Other resources</v>
      </c>
      <c r="J133" s="292"/>
      <c r="K133" s="293"/>
      <c r="L133" s="293"/>
      <c r="M133" s="293"/>
      <c r="N133" s="293"/>
      <c r="O133" s="293"/>
      <c r="P133" s="293"/>
      <c r="Q133" s="293"/>
      <c r="R133" s="293"/>
      <c r="S133" s="293"/>
      <c r="T133" s="293"/>
      <c r="U133" s="293"/>
      <c r="V133" s="293"/>
      <c r="W133" s="293"/>
      <c r="X133" s="293"/>
      <c r="Y133" s="293"/>
      <c r="Z133" s="293"/>
      <c r="AA133" s="293"/>
      <c r="AB133" s="293"/>
      <c r="AC133" s="293"/>
      <c r="AD133" s="293"/>
      <c r="AE133" s="293"/>
      <c r="AF133" s="293"/>
      <c r="AG133" s="293"/>
      <c r="AH133" s="293"/>
      <c r="AI133" s="293"/>
      <c r="AJ133" s="293"/>
      <c r="AK133" s="293"/>
      <c r="AL133" s="293"/>
      <c r="AM133" s="293"/>
      <c r="AN133" s="293"/>
      <c r="AO133" s="293"/>
      <c r="AP133" s="293"/>
      <c r="AQ133" s="293"/>
      <c r="AR133" s="293"/>
      <c r="AS133" s="293"/>
      <c r="AT133" s="293"/>
      <c r="AU133" s="293"/>
      <c r="AV133" s="293"/>
      <c r="AW133" s="294"/>
      <c r="AX133" s="294"/>
      <c r="AY133" s="294"/>
      <c r="AZ133" s="294"/>
      <c r="BA133" s="294"/>
      <c r="BB133" s="294"/>
      <c r="BC133" s="294"/>
      <c r="BD133" s="294"/>
      <c r="BE133" s="294"/>
      <c r="BF133" s="294"/>
      <c r="BG133" s="294"/>
      <c r="BH133" s="6"/>
    </row>
    <row r="134" spans="1:60" x14ac:dyDescent="0.25">
      <c r="A134" s="6"/>
      <c r="BH134" s="6"/>
    </row>
    <row r="135" spans="1:60" x14ac:dyDescent="0.25">
      <c r="A135" s="6"/>
      <c r="BH135" s="6"/>
    </row>
    <row r="136" spans="1:60" ht="19.5" thickBot="1" x14ac:dyDescent="0.35">
      <c r="A136" s="6"/>
      <c r="B136" s="24" t="s">
        <v>35</v>
      </c>
      <c r="C136" s="25"/>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6"/>
    </row>
    <row r="137" spans="1:60" x14ac:dyDescent="0.25">
      <c r="A137" s="6"/>
      <c r="BH137" s="6"/>
    </row>
    <row r="138" spans="1:60" ht="15.75" thickBot="1" x14ac:dyDescent="0.3">
      <c r="A138" s="6"/>
      <c r="C138" s="1" t="s">
        <v>43</v>
      </c>
      <c r="BH138" s="6"/>
    </row>
    <row r="139" spans="1:60" x14ac:dyDescent="0.25">
      <c r="A139" s="6"/>
      <c r="C139" s="371"/>
      <c r="D139" s="372"/>
      <c r="E139" s="372"/>
      <c r="F139" s="372"/>
      <c r="G139" s="372"/>
      <c r="H139" s="372"/>
      <c r="I139" s="372"/>
      <c r="J139" s="372"/>
      <c r="K139" s="372"/>
      <c r="L139" s="372"/>
      <c r="M139" s="372"/>
      <c r="N139" s="372"/>
      <c r="O139" s="372"/>
      <c r="P139" s="372"/>
      <c r="Q139" s="372"/>
      <c r="R139" s="372"/>
      <c r="S139" s="373"/>
      <c r="BH139" s="6"/>
    </row>
    <row r="140" spans="1:60" x14ac:dyDescent="0.25">
      <c r="A140" s="6"/>
      <c r="C140" s="374"/>
      <c r="D140" s="375"/>
      <c r="E140" s="375"/>
      <c r="F140" s="375"/>
      <c r="G140" s="375"/>
      <c r="H140" s="375"/>
      <c r="I140" s="375"/>
      <c r="J140" s="375"/>
      <c r="K140" s="375"/>
      <c r="L140" s="375"/>
      <c r="M140" s="375"/>
      <c r="N140" s="375"/>
      <c r="O140" s="375"/>
      <c r="P140" s="375"/>
      <c r="Q140" s="375"/>
      <c r="R140" s="375"/>
      <c r="S140" s="376"/>
      <c r="BH140" s="6"/>
    </row>
    <row r="141" spans="1:60" x14ac:dyDescent="0.25">
      <c r="A141" s="6"/>
      <c r="C141" s="374"/>
      <c r="D141" s="375"/>
      <c r="E141" s="375"/>
      <c r="F141" s="375"/>
      <c r="G141" s="375"/>
      <c r="H141" s="375"/>
      <c r="I141" s="375"/>
      <c r="J141" s="375"/>
      <c r="K141" s="375"/>
      <c r="L141" s="375"/>
      <c r="M141" s="375"/>
      <c r="N141" s="375"/>
      <c r="O141" s="375"/>
      <c r="P141" s="375"/>
      <c r="Q141" s="375"/>
      <c r="R141" s="375"/>
      <c r="S141" s="376"/>
      <c r="BH141" s="6"/>
    </row>
    <row r="142" spans="1:60" x14ac:dyDescent="0.25">
      <c r="A142" s="6"/>
      <c r="C142" s="374"/>
      <c r="D142" s="375"/>
      <c r="E142" s="375"/>
      <c r="F142" s="375"/>
      <c r="G142" s="375"/>
      <c r="H142" s="375"/>
      <c r="I142" s="375"/>
      <c r="J142" s="375"/>
      <c r="K142" s="375"/>
      <c r="L142" s="375"/>
      <c r="M142" s="375"/>
      <c r="N142" s="375"/>
      <c r="O142" s="375"/>
      <c r="P142" s="375"/>
      <c r="Q142" s="375"/>
      <c r="R142" s="375"/>
      <c r="S142" s="376"/>
      <c r="BH142" s="6"/>
    </row>
    <row r="143" spans="1:60" x14ac:dyDescent="0.25">
      <c r="A143" s="6"/>
      <c r="C143" s="374"/>
      <c r="D143" s="375"/>
      <c r="E143" s="375"/>
      <c r="F143" s="375"/>
      <c r="G143" s="375"/>
      <c r="H143" s="375"/>
      <c r="I143" s="375"/>
      <c r="J143" s="375"/>
      <c r="K143" s="375"/>
      <c r="L143" s="375"/>
      <c r="M143" s="375"/>
      <c r="N143" s="375"/>
      <c r="O143" s="375"/>
      <c r="P143" s="375"/>
      <c r="Q143" s="375"/>
      <c r="R143" s="375"/>
      <c r="S143" s="376"/>
      <c r="BH143" s="6"/>
    </row>
    <row r="144" spans="1:60" x14ac:dyDescent="0.25">
      <c r="A144" s="6"/>
      <c r="C144" s="374"/>
      <c r="D144" s="375"/>
      <c r="E144" s="375"/>
      <c r="F144" s="375"/>
      <c r="G144" s="375"/>
      <c r="H144" s="375"/>
      <c r="I144" s="375"/>
      <c r="J144" s="375"/>
      <c r="K144" s="375"/>
      <c r="L144" s="375"/>
      <c r="M144" s="375"/>
      <c r="N144" s="375"/>
      <c r="O144" s="375"/>
      <c r="P144" s="375"/>
      <c r="Q144" s="375"/>
      <c r="R144" s="375"/>
      <c r="S144" s="376"/>
      <c r="BH144" s="6"/>
    </row>
    <row r="145" spans="1:60" x14ac:dyDescent="0.25">
      <c r="A145" s="6"/>
      <c r="C145" s="374"/>
      <c r="D145" s="375"/>
      <c r="E145" s="375"/>
      <c r="F145" s="375"/>
      <c r="G145" s="375"/>
      <c r="H145" s="375"/>
      <c r="I145" s="375"/>
      <c r="J145" s="375"/>
      <c r="K145" s="375"/>
      <c r="L145" s="375"/>
      <c r="M145" s="375"/>
      <c r="N145" s="375"/>
      <c r="O145" s="375"/>
      <c r="P145" s="375"/>
      <c r="Q145" s="375"/>
      <c r="R145" s="375"/>
      <c r="S145" s="376"/>
      <c r="BH145" s="6"/>
    </row>
    <row r="146" spans="1:60" x14ac:dyDescent="0.25">
      <c r="A146" s="6"/>
      <c r="C146" s="374"/>
      <c r="D146" s="375"/>
      <c r="E146" s="375"/>
      <c r="F146" s="375"/>
      <c r="G146" s="375"/>
      <c r="H146" s="375"/>
      <c r="I146" s="375"/>
      <c r="J146" s="375"/>
      <c r="K146" s="375"/>
      <c r="L146" s="375"/>
      <c r="M146" s="375"/>
      <c r="N146" s="375"/>
      <c r="O146" s="375"/>
      <c r="P146" s="375"/>
      <c r="Q146" s="375"/>
      <c r="R146" s="375"/>
      <c r="S146" s="376"/>
      <c r="BH146" s="6"/>
    </row>
    <row r="147" spans="1:60" ht="15.75" thickBot="1" x14ac:dyDescent="0.3">
      <c r="A147" s="6"/>
      <c r="C147" s="377"/>
      <c r="D147" s="378"/>
      <c r="E147" s="378"/>
      <c r="F147" s="378"/>
      <c r="G147" s="378"/>
      <c r="H147" s="378"/>
      <c r="I147" s="378"/>
      <c r="J147" s="378"/>
      <c r="K147" s="378"/>
      <c r="L147" s="378"/>
      <c r="M147" s="378"/>
      <c r="N147" s="378"/>
      <c r="O147" s="378"/>
      <c r="P147" s="378"/>
      <c r="Q147" s="378"/>
      <c r="R147" s="378"/>
      <c r="S147" s="379"/>
      <c r="BH147" s="6"/>
    </row>
    <row r="148" spans="1:60" x14ac:dyDescent="0.25">
      <c r="A148" s="6"/>
      <c r="BH148" s="6"/>
    </row>
    <row r="149" spans="1:60"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row>
  </sheetData>
  <sheetProtection algorithmName="SHA-512" hashValue="1k2Bl6gpeSv59ORb4agqnV1dK3yKUA+EmbIWbLrHS2KwAYVg7dSO+DZ0o5FmY5aL/TPklbGZk1EmT0cinQkmJg==" saltValue="SpozkjqhBH0NdUybkXBFKw==" spinCount="100000" sheet="1" selectLockedCells="1"/>
  <dataConsolidate/>
  <mergeCells count="110">
    <mergeCell ref="D5:E6"/>
    <mergeCell ref="H127:I127"/>
    <mergeCell ref="H60:I60"/>
    <mergeCell ref="H71:I71"/>
    <mergeCell ref="H98:I98"/>
    <mergeCell ref="H109:I109"/>
    <mergeCell ref="H124:I124"/>
    <mergeCell ref="H125:I125"/>
    <mergeCell ref="H119:I119"/>
    <mergeCell ref="H116:I116"/>
    <mergeCell ref="H117:I117"/>
    <mergeCell ref="H114:I114"/>
    <mergeCell ref="H115:I115"/>
    <mergeCell ref="H62:I62"/>
    <mergeCell ref="H63:I63"/>
    <mergeCell ref="H64:I64"/>
    <mergeCell ref="H65:I65"/>
    <mergeCell ref="H66:I66"/>
    <mergeCell ref="H67:I67"/>
    <mergeCell ref="H68:I68"/>
    <mergeCell ref="H69:I69"/>
    <mergeCell ref="H70:I70"/>
    <mergeCell ref="H21:I21"/>
    <mergeCell ref="H31:I31"/>
    <mergeCell ref="C31:E31"/>
    <mergeCell ref="C30:E30"/>
    <mergeCell ref="H36:I36"/>
    <mergeCell ref="H61:I61"/>
    <mergeCell ref="H22:I22"/>
    <mergeCell ref="H23:I23"/>
    <mergeCell ref="H24:I24"/>
    <mergeCell ref="H25:I25"/>
    <mergeCell ref="H26:I26"/>
    <mergeCell ref="H27:I27"/>
    <mergeCell ref="C24:E24"/>
    <mergeCell ref="C25:E25"/>
    <mergeCell ref="C26:E26"/>
    <mergeCell ref="C27:E27"/>
    <mergeCell ref="H37:I37"/>
    <mergeCell ref="H33:I33"/>
    <mergeCell ref="H32:I32"/>
    <mergeCell ref="C139:S147"/>
    <mergeCell ref="B47:C47"/>
    <mergeCell ref="B75:C75"/>
    <mergeCell ref="B113:C113"/>
    <mergeCell ref="C50:E50"/>
    <mergeCell ref="C80:E80"/>
    <mergeCell ref="C82:E82"/>
    <mergeCell ref="C51:E51"/>
    <mergeCell ref="C52:E52"/>
    <mergeCell ref="C78:E78"/>
    <mergeCell ref="C90:E90"/>
    <mergeCell ref="C96:E96"/>
    <mergeCell ref="C84:E84"/>
    <mergeCell ref="C92:E92"/>
    <mergeCell ref="C94:E94"/>
    <mergeCell ref="C86:E86"/>
    <mergeCell ref="C53:E53"/>
    <mergeCell ref="C70:G70"/>
    <mergeCell ref="C54:E54"/>
    <mergeCell ref="C55:E55"/>
    <mergeCell ref="C56:E56"/>
    <mergeCell ref="C57:E57"/>
    <mergeCell ref="C58:E58"/>
    <mergeCell ref="C59:E59"/>
    <mergeCell ref="C108:G108"/>
    <mergeCell ref="H108:I108"/>
    <mergeCell ref="C88:E88"/>
    <mergeCell ref="C63:G63"/>
    <mergeCell ref="C64:G64"/>
    <mergeCell ref="C65:G65"/>
    <mergeCell ref="C66:G66"/>
    <mergeCell ref="C67:G67"/>
    <mergeCell ref="C68:G68"/>
    <mergeCell ref="C69:G69"/>
    <mergeCell ref="C104:G104"/>
    <mergeCell ref="C103:G103"/>
    <mergeCell ref="H99:I99"/>
    <mergeCell ref="H100:I100"/>
    <mergeCell ref="H101:I101"/>
    <mergeCell ref="H102:I102"/>
    <mergeCell ref="H103:I103"/>
    <mergeCell ref="C99:G99"/>
    <mergeCell ref="C100:G100"/>
    <mergeCell ref="C101:G101"/>
    <mergeCell ref="C102:G102"/>
    <mergeCell ref="H121:I121"/>
    <mergeCell ref="H122:I122"/>
    <mergeCell ref="H120:I120"/>
    <mergeCell ref="F5:I6"/>
    <mergeCell ref="D3:I4"/>
    <mergeCell ref="H104:I104"/>
    <mergeCell ref="C105:G105"/>
    <mergeCell ref="H105:I105"/>
    <mergeCell ref="C106:G106"/>
    <mergeCell ref="H106:I106"/>
    <mergeCell ref="C107:G107"/>
    <mergeCell ref="H107:I107"/>
    <mergeCell ref="B18:C18"/>
    <mergeCell ref="C22:E22"/>
    <mergeCell ref="C23:E23"/>
    <mergeCell ref="B10:C10"/>
    <mergeCell ref="C62:G62"/>
    <mergeCell ref="C61:G61"/>
    <mergeCell ref="H29:I29"/>
    <mergeCell ref="H28:I28"/>
    <mergeCell ref="C28:E28"/>
    <mergeCell ref="C29:E29"/>
    <mergeCell ref="H30:I30"/>
    <mergeCell ref="C37:E37"/>
  </mergeCells>
  <conditionalFormatting sqref="B10:B11 B75:B76">
    <cfRule type="cellIs" dxfId="114" priority="149" operator="equal">
      <formula>"Ok"</formula>
    </cfRule>
  </conditionalFormatting>
  <conditionalFormatting sqref="B18">
    <cfRule type="cellIs" dxfId="113" priority="150" operator="equal">
      <formula>"Ok"</formula>
    </cfRule>
  </conditionalFormatting>
  <conditionalFormatting sqref="B47">
    <cfRule type="cellIs" dxfId="112" priority="151" operator="equal">
      <formula>"Ok"</formula>
    </cfRule>
  </conditionalFormatting>
  <conditionalFormatting sqref="B113">
    <cfRule type="cellIs" dxfId="111" priority="153" operator="equal">
      <formula>"Ok"</formula>
    </cfRule>
  </conditionalFormatting>
  <conditionalFormatting sqref="E43">
    <cfRule type="cellIs" dxfId="110" priority="1" operator="equal">
      <formula>"Warning"</formula>
    </cfRule>
  </conditionalFormatting>
  <conditionalFormatting sqref="H11 H13 G22:G31 G37 C43 H50:H59 I78:I97 G116 B117 E119:E121 G124:G125 I130:I133">
    <cfRule type="cellIs" dxfId="109" priority="148" operator="equal">
      <formula>"Warning"</formula>
    </cfRule>
  </conditionalFormatting>
  <conditionalFormatting sqref="O21:O37 O50:O72 O78:O109 O115:O128 O130:O133">
    <cfRule type="expression" dxfId="108" priority="3134">
      <formula>$O$20&gt;$G$12</formula>
    </cfRule>
  </conditionalFormatting>
  <conditionalFormatting sqref="O21:BG21 O36:BG36 O49:BG49 O77:BG77 O114:BG114 O129:BG129">
    <cfRule type="cellIs" dxfId="107" priority="2978" operator="greaterThan">
      <formula>$G$14</formula>
    </cfRule>
  </conditionalFormatting>
  <conditionalFormatting sqref="P21:P37 P50:P72 P78:P109 P115:P128 P130:P133">
    <cfRule type="expression" dxfId="106" priority="3154">
      <formula>$P$20&gt;$G$12</formula>
    </cfRule>
  </conditionalFormatting>
  <conditionalFormatting sqref="Q21:Q37 Q50:Q72 Q78:Q109 Q115:Q128 Q130:Q133">
    <cfRule type="expression" dxfId="105" priority="3144">
      <formula>$Q$20&gt;$G$12</formula>
    </cfRule>
  </conditionalFormatting>
  <conditionalFormatting sqref="R21:R37 R50:R72 R78:R109 R115:R128 R130:R133">
    <cfRule type="expression" dxfId="104" priority="3139">
      <formula>$R$20&gt;$G$12</formula>
    </cfRule>
  </conditionalFormatting>
  <conditionalFormatting sqref="S21:S37 S50:S72 S78:S109 S115:S128 S130:S133">
    <cfRule type="expression" dxfId="103" priority="3149">
      <formula>$S$20&gt;$G$12</formula>
    </cfRule>
  </conditionalFormatting>
  <conditionalFormatting sqref="T21:T37 T50:T72 T78:T109 T115:T128 T130:T133">
    <cfRule type="expression" dxfId="102" priority="3079">
      <formula>$T$20&gt;$G$12</formula>
    </cfRule>
  </conditionalFormatting>
  <conditionalFormatting sqref="U21:U37 U50:U72 U78:U109 U115:U128 U130:U133">
    <cfRule type="expression" dxfId="101" priority="3074">
      <formula>$U$20&gt;$G$12</formula>
    </cfRule>
  </conditionalFormatting>
  <conditionalFormatting sqref="V21:V37 V50:V72 V78:V109 V115:V128 V130:V133">
    <cfRule type="expression" dxfId="100" priority="3069">
      <formula>$V$20&gt;$G$12</formula>
    </cfRule>
  </conditionalFormatting>
  <conditionalFormatting sqref="W21:W37 W50:W72 W78:W109 W115:W128 W130:W133">
    <cfRule type="expression" dxfId="99" priority="3064">
      <formula>$W$20&gt;$G$12</formula>
    </cfRule>
  </conditionalFormatting>
  <conditionalFormatting sqref="X21:X37 X50:X72 X78:X109 X115:X128 X130:X133">
    <cfRule type="expression" dxfId="98" priority="3059">
      <formula>$X$20&gt;$G$12</formula>
    </cfRule>
  </conditionalFormatting>
  <conditionalFormatting sqref="Y21:Y37 Y50:Y72 Y78:Y109 Y115:Y128 Y130:Y133">
    <cfRule type="expression" dxfId="97" priority="3054">
      <formula>$Y$20&gt;$G$12</formula>
    </cfRule>
  </conditionalFormatting>
  <conditionalFormatting sqref="Z21:Z37 Z50:Z72 Z78:Z109 Z115:Z128 Z130:Z133">
    <cfRule type="expression" dxfId="96" priority="3049">
      <formula>$Z$20&gt;$G$12</formula>
    </cfRule>
  </conditionalFormatting>
  <conditionalFormatting sqref="AA21:AA37 AA50:AA72 AA78:AA109 AA115:AA128 AA130:AA133">
    <cfRule type="expression" dxfId="95" priority="3044">
      <formula>$AA$20&gt;$G$12</formula>
    </cfRule>
  </conditionalFormatting>
  <conditionalFormatting sqref="AB21:AB37 AB50:AB72 AB78:AB109 AB115:AB128 AB130:AB133">
    <cfRule type="expression" dxfId="94" priority="3039">
      <formula>$AB$20&gt;$G$12</formula>
    </cfRule>
  </conditionalFormatting>
  <conditionalFormatting sqref="AC21:AC37 AC50:AC72 AC78:AC109 AC115:AC128 AC130:AC133">
    <cfRule type="expression" dxfId="93" priority="3004">
      <formula>$AC$20&gt;$G$12</formula>
    </cfRule>
  </conditionalFormatting>
  <conditionalFormatting sqref="AD21:AD37 AD50:AD72 AD78:AD109 AD115:AD128 AD130:AD133">
    <cfRule type="expression" dxfId="92" priority="3009">
      <formula>$AD$20&gt;$G$12</formula>
    </cfRule>
  </conditionalFormatting>
  <conditionalFormatting sqref="AE21:AE37 AE50:AE72 AE78:AE109 AE115:AE128 AE130:AE133">
    <cfRule type="expression" dxfId="91" priority="3014">
      <formula>$AE$20&gt;$G$12</formula>
    </cfRule>
  </conditionalFormatting>
  <conditionalFormatting sqref="AF21:AF37 AF50:AF72 AF78:AF109 AF115:AF128 AF130:AF133">
    <cfRule type="expression" dxfId="90" priority="3019">
      <formula>$AF$20&gt;$G$12</formula>
    </cfRule>
  </conditionalFormatting>
  <conditionalFormatting sqref="AG21:AG37 AG50:AG72 AG78:AG109 AG115:AG128 AG130:AG133">
    <cfRule type="expression" dxfId="89" priority="3024">
      <formula>$AG$20&gt;$G$12</formula>
    </cfRule>
  </conditionalFormatting>
  <conditionalFormatting sqref="AH21:AH37 AH50:AH72 AH78:AH109 AH115:AH128 AH130:AH133">
    <cfRule type="expression" dxfId="88" priority="3029">
      <formula>$AH$20&gt;$G$12</formula>
    </cfRule>
  </conditionalFormatting>
  <conditionalFormatting sqref="AI21:AI37 AI50:AI72 AI78:AI109 AI115:AI128 AI130:AI133">
    <cfRule type="expression" dxfId="87" priority="3034">
      <formula>$AI$20&gt;$G$12</formula>
    </cfRule>
  </conditionalFormatting>
  <conditionalFormatting sqref="AJ21:AJ37 AJ50:AJ72 AJ78:AJ109 AJ115:AJ128 AJ130:AJ133">
    <cfRule type="expression" dxfId="86" priority="2999">
      <formula>$AJ$20&gt;$G$12</formula>
    </cfRule>
  </conditionalFormatting>
  <conditionalFormatting sqref="AK21:AK37 AK50:AK72 AK78:AK109 AK115:AK128 AK130:AK133">
    <cfRule type="expression" dxfId="85" priority="2994">
      <formula>$AK$20&gt;$G$12</formula>
    </cfRule>
  </conditionalFormatting>
  <conditionalFormatting sqref="AL21:AL37 AL50:AL72 AL78:AL109 AL115:AL128 AL130:AL133">
    <cfRule type="expression" dxfId="84" priority="2989">
      <formula>$AL$20&gt;$G$12</formula>
    </cfRule>
  </conditionalFormatting>
  <conditionalFormatting sqref="AM21:AM37 AM50:AM72 AM78:AM109 AM115:AM128 AM130:AM133">
    <cfRule type="expression" dxfId="83" priority="2984">
      <formula>$AM$20&gt;$G$12</formula>
    </cfRule>
  </conditionalFormatting>
  <conditionalFormatting sqref="AN21:AN37 AN50:AN72 AN78:AN109 AN115:AN128 AN130:AN133">
    <cfRule type="expression" dxfId="82" priority="3084">
      <formula>$AN$20&gt;$G$12</formula>
    </cfRule>
  </conditionalFormatting>
  <conditionalFormatting sqref="AO21:AO37 AO50:AO72 AO78:AO109 AO115:AO128 AO130:AO133">
    <cfRule type="expression" dxfId="81" priority="3089">
      <formula>$AO$20&gt;$G$12</formula>
    </cfRule>
  </conditionalFormatting>
  <conditionalFormatting sqref="AP21:AP37 AP50:AP72 AP78:AP109 AP115:AP128 AP130:AP133">
    <cfRule type="expression" dxfId="80" priority="3094">
      <formula>$AP$20&gt;$G$12</formula>
    </cfRule>
  </conditionalFormatting>
  <conditionalFormatting sqref="AQ21:AQ37 AQ50:AQ72 AQ78:AQ109 AQ115:AQ128 AQ130:AQ133">
    <cfRule type="expression" dxfId="79" priority="3099">
      <formula>$AQ$20&gt;$G$12</formula>
    </cfRule>
  </conditionalFormatting>
  <conditionalFormatting sqref="AR21:AR37 AR50:AR72 AR78:AR109 AR115:AR128 AR130:AR133">
    <cfRule type="expression" dxfId="78" priority="3104">
      <formula>$AR$20&gt;$G$12</formula>
    </cfRule>
  </conditionalFormatting>
  <conditionalFormatting sqref="AS21:AS37 AS50:AS72 AS78:AS109 AS115:AS128 AS130:AS133">
    <cfRule type="expression" dxfId="77" priority="3109">
      <formula>$AS$20&gt;$G$12</formula>
    </cfRule>
  </conditionalFormatting>
  <conditionalFormatting sqref="AT21:AT37 AT50:AT72 AT78:AT109 AT115:AT128 AT130:AT133">
    <cfRule type="expression" dxfId="76" priority="3114">
      <formula>$AT$20&gt;$G$12</formula>
    </cfRule>
  </conditionalFormatting>
  <conditionalFormatting sqref="AU21:AU37 AU50:AU72 AU78:AU109 AU115:AU128 AU130:AU133">
    <cfRule type="expression" dxfId="75" priority="3119">
      <formula>$AU$20&gt;$G$12</formula>
    </cfRule>
  </conditionalFormatting>
  <conditionalFormatting sqref="AV21:AV37 AV50:AV72 AV78:AV109 AV115:AV128 AV130:AV133">
    <cfRule type="expression" dxfId="74" priority="3124">
      <formula>$AV$20&gt;$G$12</formula>
    </cfRule>
  </conditionalFormatting>
  <conditionalFormatting sqref="AW21:AW37 AW50:AW72 AW78:AW109 AW115:AW128 AW130:AW133">
    <cfRule type="expression" dxfId="73" priority="3129">
      <formula>$AW$20&gt;$G$12</formula>
    </cfRule>
  </conditionalFormatting>
  <conditionalFormatting sqref="AX21:AX37 AX50:AX72 AX78:AX109 AX115:AX128 AX130:AX133">
    <cfRule type="expression" dxfId="72" priority="3164">
      <formula>$AX$20&gt;$G$12</formula>
    </cfRule>
  </conditionalFormatting>
  <conditionalFormatting sqref="AY21:AY37 AY50:AY72 AY78:AY109 AY115:AY128 AY130:AY133">
    <cfRule type="expression" dxfId="71" priority="3169">
      <formula>$AY$20&gt;$G$12</formula>
    </cfRule>
  </conditionalFormatting>
  <conditionalFormatting sqref="AZ21:AZ37 AZ50:AZ72 AZ78:AZ109 AZ115:AZ128 AZ130:AZ133">
    <cfRule type="expression" dxfId="70" priority="3174">
      <formula>$AZ$20&gt;$G$12</formula>
    </cfRule>
  </conditionalFormatting>
  <conditionalFormatting sqref="BA21:BA37 BA50:BA72 BA78:BA109 BA115:BA128 BA130:BA133">
    <cfRule type="expression" dxfId="69" priority="3179">
      <formula>$BA$20&gt;$G$12</formula>
    </cfRule>
  </conditionalFormatting>
  <conditionalFormatting sqref="BB21:BB37 BB50:BB72 BB78:BB109 BB115:BB128 BB130:BB133">
    <cfRule type="expression" dxfId="68" priority="3184">
      <formula>$BB$20&gt;$G$12</formula>
    </cfRule>
  </conditionalFormatting>
  <conditionalFormatting sqref="BC21:BC37 BC50:BC72 BC78:BC109 BC115:BC128 BC130:BC133">
    <cfRule type="expression" dxfId="67" priority="3189">
      <formula>$BC$20&gt;$G$12</formula>
    </cfRule>
  </conditionalFormatting>
  <conditionalFormatting sqref="BD21:BD37 BD50:BD72 BD78:BD109 BD115:BD128 BD130:BD133">
    <cfRule type="expression" dxfId="66" priority="3194">
      <formula>$BD$20&gt;$G$12</formula>
    </cfRule>
  </conditionalFormatting>
  <conditionalFormatting sqref="BE21:BE37 BE50:BE72 BE78:BE109 BE115:BE128 BE130:BE133">
    <cfRule type="expression" dxfId="65" priority="3199">
      <formula>$BE$20&gt;$G$12</formula>
    </cfRule>
  </conditionalFormatting>
  <conditionalFormatting sqref="BF21:BF37 BF50:BF72 BF78:BF109 BF115:BF128 BF130:BF133">
    <cfRule type="expression" dxfId="64" priority="3204">
      <formula>$BF$20&gt;$G$12</formula>
    </cfRule>
  </conditionalFormatting>
  <conditionalFormatting sqref="BG21:BG37 BG50:BG72 BG78:BG109 BG115:BG128 BG130:BG133">
    <cfRule type="expression" dxfId="63" priority="3159">
      <formula>$BG$20&gt;$G$12</formula>
    </cfRule>
  </conditionalFormatting>
  <dataValidations count="2">
    <dataValidation type="list" allowBlank="1" showInputMessage="1" showErrorMessage="1" sqref="G12" xr:uid="{00000000-0002-0000-0100-000000000000}">
      <formula1>$BH$1:$BH$46</formula1>
    </dataValidation>
    <dataValidation type="list" allowBlank="1" showInputMessage="1" showErrorMessage="1" sqref="G119:G121" xr:uid="{B9865A39-9E13-493B-9744-31F2DE697AEE}">
      <formula1>$B$119:$B$125</formula1>
    </dataValidation>
  </dataValidations>
  <pageMargins left="0.7" right="0.7" top="0.75" bottom="0.75" header="0.3" footer="0.3"/>
  <pageSetup scale="16" orientation="portrait" verticalDpi="599" r:id="rId1"/>
  <rowBreaks count="2" manualBreakCount="2">
    <brk id="44" max="47" man="1"/>
    <brk id="110" max="52" man="1"/>
  </rowBreaks>
  <colBreaks count="1" manualBreakCount="1">
    <brk id="24" max="152" man="1"/>
  </colBreaks>
  <ignoredErrors>
    <ignoredError sqref="G32 I30 I29 I28 I26 I25 I31 I24 I23 I22 I27 H26 H30 H27 H22 H23 H24 H32:I37 H31 H25 H28 H29"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BC51"/>
  <sheetViews>
    <sheetView zoomScaleNormal="100" zoomScaleSheetLayoutView="40" workbookViewId="0">
      <selection activeCell="E11" sqref="E11"/>
    </sheetView>
  </sheetViews>
  <sheetFormatPr defaultColWidth="9.28515625" defaultRowHeight="15" x14ac:dyDescent="0.25"/>
  <cols>
    <col min="1" max="1" width="4.28515625" style="1" customWidth="1"/>
    <col min="2" max="2" width="27.28515625" style="1" customWidth="1"/>
    <col min="3" max="3" width="15.7109375" style="1" customWidth="1"/>
    <col min="4" max="4" width="0.7109375" style="5" customWidth="1"/>
    <col min="5" max="54" width="14.28515625" style="1" customWidth="1"/>
    <col min="55" max="55" width="4.28515625" style="1" customWidth="1"/>
    <col min="56" max="16384" width="9.28515625" style="1"/>
  </cols>
  <sheetData>
    <row r="1" spans="1:55" x14ac:dyDescent="0.25">
      <c r="A1" s="6"/>
      <c r="B1" s="6"/>
      <c r="C1" s="6"/>
      <c r="D1" s="7"/>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row>
    <row r="2" spans="1:55" ht="15" customHeight="1" thickBot="1" x14ac:dyDescent="0.3">
      <c r="A2" s="6"/>
      <c r="B2" s="6"/>
      <c r="C2" s="6"/>
      <c r="D2" s="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row>
    <row r="3" spans="1:55" ht="15" customHeight="1" x14ac:dyDescent="0.25">
      <c r="A3" s="6"/>
      <c r="B3" s="6"/>
      <c r="C3" s="402" t="s">
        <v>121</v>
      </c>
      <c r="D3" s="403"/>
      <c r="E3" s="403"/>
      <c r="F3" s="403"/>
      <c r="G3" s="404"/>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row>
    <row r="4" spans="1:55" ht="7.5" customHeight="1" x14ac:dyDescent="0.25">
      <c r="A4" s="6"/>
      <c r="B4" s="6"/>
      <c r="C4" s="405"/>
      <c r="D4" s="406"/>
      <c r="E4" s="406"/>
      <c r="F4" s="406"/>
      <c r="G4" s="407"/>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row>
    <row r="5" spans="1:55" ht="15" customHeight="1" x14ac:dyDescent="0.25">
      <c r="A5" s="6"/>
      <c r="B5" s="6"/>
      <c r="C5" s="405"/>
      <c r="D5" s="406"/>
      <c r="E5" s="406"/>
      <c r="F5" s="406"/>
      <c r="G5" s="407"/>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row>
    <row r="6" spans="1:55" ht="21.75" customHeight="1" thickBot="1" x14ac:dyDescent="0.3">
      <c r="A6" s="6"/>
      <c r="B6" s="6"/>
      <c r="C6" s="408"/>
      <c r="D6" s="409"/>
      <c r="E6" s="409"/>
      <c r="F6" s="409"/>
      <c r="G6" s="410"/>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row>
    <row r="7" spans="1:55" x14ac:dyDescent="0.25">
      <c r="A7" s="6"/>
      <c r="B7" s="6"/>
      <c r="C7" s="6"/>
      <c r="D7" s="7"/>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row>
    <row r="8" spans="1:55" x14ac:dyDescent="0.25">
      <c r="A8" s="6"/>
      <c r="B8" s="111"/>
      <c r="C8" s="101"/>
      <c r="D8" s="7"/>
      <c r="E8" s="10">
        <v>1</v>
      </c>
      <c r="F8" s="10">
        <v>2</v>
      </c>
      <c r="G8" s="10">
        <v>3</v>
      </c>
      <c r="H8" s="10">
        <v>4</v>
      </c>
      <c r="I8" s="10">
        <v>5</v>
      </c>
      <c r="J8" s="10">
        <v>6</v>
      </c>
      <c r="K8" s="10">
        <v>7</v>
      </c>
      <c r="L8" s="10">
        <v>8</v>
      </c>
      <c r="M8" s="10">
        <v>9</v>
      </c>
      <c r="N8" s="10">
        <v>10</v>
      </c>
      <c r="O8" s="10">
        <v>11</v>
      </c>
      <c r="P8" s="10">
        <v>12</v>
      </c>
      <c r="Q8" s="10">
        <v>13</v>
      </c>
      <c r="R8" s="10">
        <v>14</v>
      </c>
      <c r="S8" s="10">
        <v>15</v>
      </c>
      <c r="T8" s="10">
        <v>16</v>
      </c>
      <c r="U8" s="10">
        <v>17</v>
      </c>
      <c r="V8" s="10">
        <v>18</v>
      </c>
      <c r="W8" s="10">
        <v>19</v>
      </c>
      <c r="X8" s="10">
        <v>20</v>
      </c>
      <c r="Y8" s="10">
        <v>21</v>
      </c>
      <c r="Z8" s="10">
        <v>22</v>
      </c>
      <c r="AA8" s="10">
        <v>23</v>
      </c>
      <c r="AB8" s="10">
        <v>24</v>
      </c>
      <c r="AC8" s="10">
        <v>25</v>
      </c>
      <c r="AD8" s="10">
        <v>26</v>
      </c>
      <c r="AE8" s="10">
        <v>27</v>
      </c>
      <c r="AF8" s="10">
        <v>28</v>
      </c>
      <c r="AG8" s="10">
        <v>29</v>
      </c>
      <c r="AH8" s="10">
        <v>30</v>
      </c>
      <c r="AI8" s="10">
        <v>31</v>
      </c>
      <c r="AJ8" s="10">
        <v>32</v>
      </c>
      <c r="AK8" s="10">
        <v>33</v>
      </c>
      <c r="AL8" s="10">
        <v>34</v>
      </c>
      <c r="AM8" s="10">
        <v>35</v>
      </c>
      <c r="AN8" s="10">
        <v>36</v>
      </c>
      <c r="AO8" s="10">
        <v>37</v>
      </c>
      <c r="AP8" s="10">
        <v>38</v>
      </c>
      <c r="AQ8" s="10">
        <v>39</v>
      </c>
      <c r="AR8" s="10">
        <v>40</v>
      </c>
      <c r="AS8" s="10"/>
      <c r="AT8" s="10"/>
      <c r="AU8" s="10"/>
      <c r="AV8" s="10"/>
      <c r="AW8" s="10"/>
      <c r="AX8" s="10"/>
      <c r="AY8" s="10"/>
      <c r="AZ8" s="10"/>
      <c r="BA8" s="10"/>
      <c r="BB8" s="10"/>
      <c r="BC8" s="6"/>
    </row>
    <row r="9" spans="1:55" ht="30.75" customHeight="1" x14ac:dyDescent="0.3">
      <c r="A9" s="6"/>
      <c r="B9" s="27" t="s">
        <v>51</v>
      </c>
      <c r="C9" s="8" t="str">
        <f>CONCATENATE("NPV @ ",'Input Sheet'!G11*100,"%")</f>
        <v>NPV @ 10%</v>
      </c>
      <c r="D9" s="7"/>
      <c r="E9" s="9">
        <f>+'Input Sheet'!$G$13</f>
        <v>2024</v>
      </c>
      <c r="F9" s="9">
        <f>E9+1</f>
        <v>2025</v>
      </c>
      <c r="G9" s="9">
        <f t="shared" ref="G9:BB9" si="0">F9+1</f>
        <v>2026</v>
      </c>
      <c r="H9" s="9">
        <f t="shared" si="0"/>
        <v>2027</v>
      </c>
      <c r="I9" s="9">
        <f t="shared" si="0"/>
        <v>2028</v>
      </c>
      <c r="J9" s="9">
        <f t="shared" si="0"/>
        <v>2029</v>
      </c>
      <c r="K9" s="9">
        <f t="shared" si="0"/>
        <v>2030</v>
      </c>
      <c r="L9" s="9">
        <f t="shared" si="0"/>
        <v>2031</v>
      </c>
      <c r="M9" s="9">
        <f t="shared" si="0"/>
        <v>2032</v>
      </c>
      <c r="N9" s="9">
        <f t="shared" si="0"/>
        <v>2033</v>
      </c>
      <c r="O9" s="9">
        <f t="shared" si="0"/>
        <v>2034</v>
      </c>
      <c r="P9" s="9">
        <f t="shared" si="0"/>
        <v>2035</v>
      </c>
      <c r="Q9" s="9">
        <f t="shared" si="0"/>
        <v>2036</v>
      </c>
      <c r="R9" s="9">
        <f t="shared" si="0"/>
        <v>2037</v>
      </c>
      <c r="S9" s="9">
        <f t="shared" si="0"/>
        <v>2038</v>
      </c>
      <c r="T9" s="9">
        <f t="shared" si="0"/>
        <v>2039</v>
      </c>
      <c r="U9" s="9">
        <f t="shared" si="0"/>
        <v>2040</v>
      </c>
      <c r="V9" s="9">
        <f t="shared" si="0"/>
        <v>2041</v>
      </c>
      <c r="W9" s="9">
        <f t="shared" si="0"/>
        <v>2042</v>
      </c>
      <c r="X9" s="9">
        <f t="shared" si="0"/>
        <v>2043</v>
      </c>
      <c r="Y9" s="9">
        <f t="shared" si="0"/>
        <v>2044</v>
      </c>
      <c r="Z9" s="9">
        <f t="shared" si="0"/>
        <v>2045</v>
      </c>
      <c r="AA9" s="9">
        <f t="shared" si="0"/>
        <v>2046</v>
      </c>
      <c r="AB9" s="9">
        <f t="shared" si="0"/>
        <v>2047</v>
      </c>
      <c r="AC9" s="9">
        <f t="shared" si="0"/>
        <v>2048</v>
      </c>
      <c r="AD9" s="9">
        <f t="shared" si="0"/>
        <v>2049</v>
      </c>
      <c r="AE9" s="9">
        <f t="shared" si="0"/>
        <v>2050</v>
      </c>
      <c r="AF9" s="9">
        <f t="shared" si="0"/>
        <v>2051</v>
      </c>
      <c r="AG9" s="9">
        <f t="shared" si="0"/>
        <v>2052</v>
      </c>
      <c r="AH9" s="9">
        <f t="shared" si="0"/>
        <v>2053</v>
      </c>
      <c r="AI9" s="9">
        <f t="shared" si="0"/>
        <v>2054</v>
      </c>
      <c r="AJ9" s="9">
        <f t="shared" si="0"/>
        <v>2055</v>
      </c>
      <c r="AK9" s="9">
        <f t="shared" si="0"/>
        <v>2056</v>
      </c>
      <c r="AL9" s="9">
        <f t="shared" si="0"/>
        <v>2057</v>
      </c>
      <c r="AM9" s="9">
        <f t="shared" si="0"/>
        <v>2058</v>
      </c>
      <c r="AN9" s="9">
        <f t="shared" si="0"/>
        <v>2059</v>
      </c>
      <c r="AO9" s="9">
        <f t="shared" si="0"/>
        <v>2060</v>
      </c>
      <c r="AP9" s="9">
        <f t="shared" si="0"/>
        <v>2061</v>
      </c>
      <c r="AQ9" s="9">
        <f t="shared" si="0"/>
        <v>2062</v>
      </c>
      <c r="AR9" s="9">
        <f t="shared" si="0"/>
        <v>2063</v>
      </c>
      <c r="AS9" s="9">
        <f t="shared" si="0"/>
        <v>2064</v>
      </c>
      <c r="AT9" s="9">
        <f t="shared" si="0"/>
        <v>2065</v>
      </c>
      <c r="AU9" s="9">
        <f t="shared" si="0"/>
        <v>2066</v>
      </c>
      <c r="AV9" s="9">
        <f t="shared" si="0"/>
        <v>2067</v>
      </c>
      <c r="AW9" s="9">
        <f t="shared" si="0"/>
        <v>2068</v>
      </c>
      <c r="AX9" s="9">
        <f t="shared" si="0"/>
        <v>2069</v>
      </c>
      <c r="AY9" s="9">
        <f t="shared" si="0"/>
        <v>2070</v>
      </c>
      <c r="AZ9" s="9">
        <f t="shared" si="0"/>
        <v>2071</v>
      </c>
      <c r="BA9" s="9">
        <f t="shared" si="0"/>
        <v>2072</v>
      </c>
      <c r="BB9" s="9">
        <f t="shared" si="0"/>
        <v>2073</v>
      </c>
      <c r="BC9" s="6"/>
    </row>
    <row r="10" spans="1:55" ht="3.75" customHeight="1" thickBot="1" x14ac:dyDescent="0.3">
      <c r="A10" s="6"/>
      <c r="B10" s="131"/>
      <c r="C10" s="131"/>
      <c r="D10" s="132"/>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1"/>
      <c r="AU10" s="131"/>
      <c r="AV10" s="131"/>
      <c r="AW10" s="131"/>
      <c r="AX10" s="131"/>
      <c r="AY10" s="131"/>
      <c r="AZ10" s="131"/>
      <c r="BA10" s="131"/>
      <c r="BB10" s="131"/>
      <c r="BC10" s="6"/>
    </row>
    <row r="11" spans="1:55" x14ac:dyDescent="0.25">
      <c r="A11" s="6"/>
      <c r="B11" s="1" t="s">
        <v>4</v>
      </c>
      <c r="C11" s="81">
        <f ca="1">E11+NPV('Input Sheet'!$G$11,INDIRECT("F11:"&amp;ADDRESS(11,4+'Input Sheet'!$G$12)))</f>
        <v>0</v>
      </c>
      <c r="D11" s="137"/>
      <c r="E11" s="73">
        <f>-'Input Sheet'!J33</f>
        <v>0</v>
      </c>
      <c r="F11" s="74">
        <f>-'Input Sheet'!K33</f>
        <v>0</v>
      </c>
      <c r="G11" s="74">
        <f>-'Input Sheet'!L33</f>
        <v>0</v>
      </c>
      <c r="H11" s="74">
        <f>-'Input Sheet'!M33</f>
        <v>0</v>
      </c>
      <c r="I11" s="74">
        <f>-'Input Sheet'!N33</f>
        <v>0</v>
      </c>
      <c r="J11" s="74">
        <f>-'Input Sheet'!O33</f>
        <v>0</v>
      </c>
      <c r="K11" s="74">
        <f>-'Input Sheet'!P33</f>
        <v>0</v>
      </c>
      <c r="L11" s="74">
        <f>-'Input Sheet'!Q33</f>
        <v>0</v>
      </c>
      <c r="M11" s="74">
        <f>-'Input Sheet'!R33</f>
        <v>0</v>
      </c>
      <c r="N11" s="74">
        <f>-'Input Sheet'!S33</f>
        <v>0</v>
      </c>
      <c r="O11" s="74">
        <f>-'Input Sheet'!T33</f>
        <v>0</v>
      </c>
      <c r="P11" s="74">
        <f>-'Input Sheet'!U33</f>
        <v>0</v>
      </c>
      <c r="Q11" s="74">
        <f>-'Input Sheet'!V33</f>
        <v>0</v>
      </c>
      <c r="R11" s="74">
        <f>-'Input Sheet'!W33</f>
        <v>0</v>
      </c>
      <c r="S11" s="74">
        <f>-'Input Sheet'!X33</f>
        <v>0</v>
      </c>
      <c r="T11" s="74" t="e">
        <f>-'Input Sheet'!Y33</f>
        <v>#VALUE!</v>
      </c>
      <c r="U11" s="74" t="e">
        <f>-'Input Sheet'!Z33</f>
        <v>#VALUE!</v>
      </c>
      <c r="V11" s="74" t="e">
        <f>-'Input Sheet'!AA33</f>
        <v>#VALUE!</v>
      </c>
      <c r="W11" s="74" t="e">
        <f>-'Input Sheet'!AB33</f>
        <v>#VALUE!</v>
      </c>
      <c r="X11" s="74" t="e">
        <f>-'Input Sheet'!AC33</f>
        <v>#VALUE!</v>
      </c>
      <c r="Y11" s="74" t="e">
        <f>-'Input Sheet'!AD33</f>
        <v>#VALUE!</v>
      </c>
      <c r="Z11" s="74" t="e">
        <f>-'Input Sheet'!AE33</f>
        <v>#VALUE!</v>
      </c>
      <c r="AA11" s="74" t="e">
        <f>-'Input Sheet'!AF33</f>
        <v>#VALUE!</v>
      </c>
      <c r="AB11" s="74" t="e">
        <f>-'Input Sheet'!AG33</f>
        <v>#VALUE!</v>
      </c>
      <c r="AC11" s="74" t="e">
        <f>-'Input Sheet'!AH33</f>
        <v>#VALUE!</v>
      </c>
      <c r="AD11" s="74" t="e">
        <f>-'Input Sheet'!AI33</f>
        <v>#VALUE!</v>
      </c>
      <c r="AE11" s="74" t="e">
        <f>-'Input Sheet'!AJ33</f>
        <v>#VALUE!</v>
      </c>
      <c r="AF11" s="74" t="e">
        <f>-'Input Sheet'!AK33</f>
        <v>#VALUE!</v>
      </c>
      <c r="AG11" s="74" t="e">
        <f>-'Input Sheet'!AL33</f>
        <v>#VALUE!</v>
      </c>
      <c r="AH11" s="74" t="e">
        <f>-'Input Sheet'!AM33</f>
        <v>#VALUE!</v>
      </c>
      <c r="AI11" s="74" t="e">
        <f>-'Input Sheet'!AN33</f>
        <v>#VALUE!</v>
      </c>
      <c r="AJ11" s="74" t="e">
        <f>-'Input Sheet'!AO33</f>
        <v>#VALUE!</v>
      </c>
      <c r="AK11" s="74" t="e">
        <f>-'Input Sheet'!AP33</f>
        <v>#VALUE!</v>
      </c>
      <c r="AL11" s="74" t="e">
        <f>-'Input Sheet'!AQ33</f>
        <v>#VALUE!</v>
      </c>
      <c r="AM11" s="74" t="e">
        <f>-'Input Sheet'!AR33</f>
        <v>#VALUE!</v>
      </c>
      <c r="AN11" s="74" t="e">
        <f>-'Input Sheet'!AS33</f>
        <v>#VALUE!</v>
      </c>
      <c r="AO11" s="74" t="e">
        <f>-'Input Sheet'!AT33</f>
        <v>#VALUE!</v>
      </c>
      <c r="AP11" s="74" t="e">
        <f>-'Input Sheet'!AU33</f>
        <v>#VALUE!</v>
      </c>
      <c r="AQ11" s="74" t="e">
        <f>-'Input Sheet'!AV33</f>
        <v>#VALUE!</v>
      </c>
      <c r="AR11" s="74" t="e">
        <f>-'Input Sheet'!AW33</f>
        <v>#VALUE!</v>
      </c>
      <c r="AS11" s="74" t="e">
        <f>-'Input Sheet'!AX33</f>
        <v>#VALUE!</v>
      </c>
      <c r="AT11" s="74" t="e">
        <f>-'Input Sheet'!AY33</f>
        <v>#VALUE!</v>
      </c>
      <c r="AU11" s="74" t="e">
        <f>-'Input Sheet'!AZ33</f>
        <v>#VALUE!</v>
      </c>
      <c r="AV11" s="74" t="e">
        <f>-'Input Sheet'!BA33</f>
        <v>#VALUE!</v>
      </c>
      <c r="AW11" s="74" t="e">
        <f>-'Input Sheet'!BB33</f>
        <v>#VALUE!</v>
      </c>
      <c r="AX11" s="74" t="e">
        <f>-'Input Sheet'!BC33</f>
        <v>#VALUE!</v>
      </c>
      <c r="AY11" s="74" t="e">
        <f>-'Input Sheet'!BD33</f>
        <v>#VALUE!</v>
      </c>
      <c r="AZ11" s="74" t="e">
        <f>-'Input Sheet'!BE33</f>
        <v>#VALUE!</v>
      </c>
      <c r="BA11" s="74" t="e">
        <f>-'Input Sheet'!BF33</f>
        <v>#VALUE!</v>
      </c>
      <c r="BB11" s="74" t="e">
        <f>-'Input Sheet'!BG33</f>
        <v>#VALUE!</v>
      </c>
      <c r="BC11" s="6"/>
    </row>
    <row r="12" spans="1:55" x14ac:dyDescent="0.25">
      <c r="A12" s="6"/>
      <c r="B12" s="1" t="s">
        <v>24</v>
      </c>
      <c r="C12" s="82">
        <f ca="1">E12+NPV('Input Sheet'!$G$11,INDIRECT("F12:"&amp;ADDRESS(12,4+'Input Sheet'!$G$12)))</f>
        <v>0</v>
      </c>
      <c r="D12" s="137"/>
      <c r="E12" s="83">
        <f>-'Input Sheet'!J37</f>
        <v>0</v>
      </c>
      <c r="F12" s="84">
        <f>-'Input Sheet'!K37</f>
        <v>0</v>
      </c>
      <c r="G12" s="84">
        <f>-'Input Sheet'!L37</f>
        <v>0</v>
      </c>
      <c r="H12" s="84">
        <f>-'Input Sheet'!M37</f>
        <v>0</v>
      </c>
      <c r="I12" s="84">
        <f>-'Input Sheet'!N37</f>
        <v>0</v>
      </c>
      <c r="J12" s="84">
        <f>-'Input Sheet'!O37</f>
        <v>0</v>
      </c>
      <c r="K12" s="84">
        <f>-'Input Sheet'!P37</f>
        <v>0</v>
      </c>
      <c r="L12" s="84">
        <f>-'Input Sheet'!Q37</f>
        <v>0</v>
      </c>
      <c r="M12" s="84">
        <f>-'Input Sheet'!R37</f>
        <v>0</v>
      </c>
      <c r="N12" s="84">
        <f>-'Input Sheet'!S37</f>
        <v>0</v>
      </c>
      <c r="O12" s="84">
        <f>-'Input Sheet'!T37</f>
        <v>0</v>
      </c>
      <c r="P12" s="84">
        <f>-'Input Sheet'!U37</f>
        <v>0</v>
      </c>
      <c r="Q12" s="84">
        <f>-'Input Sheet'!V37</f>
        <v>0</v>
      </c>
      <c r="R12" s="84">
        <f>-'Input Sheet'!W37</f>
        <v>0</v>
      </c>
      <c r="S12" s="84">
        <f>-'Input Sheet'!X37</f>
        <v>0</v>
      </c>
      <c r="T12" s="84">
        <f>-'Input Sheet'!Y37</f>
        <v>0</v>
      </c>
      <c r="U12" s="84">
        <f>-'Input Sheet'!Z37</f>
        <v>0</v>
      </c>
      <c r="V12" s="84">
        <f>-'Input Sheet'!AA37</f>
        <v>0</v>
      </c>
      <c r="W12" s="84">
        <f>-'Input Sheet'!AB37</f>
        <v>0</v>
      </c>
      <c r="X12" s="84">
        <f>-'Input Sheet'!AC37</f>
        <v>0</v>
      </c>
      <c r="Y12" s="84">
        <f>-'Input Sheet'!AD37</f>
        <v>0</v>
      </c>
      <c r="Z12" s="84">
        <f>-'Input Sheet'!AE37</f>
        <v>0</v>
      </c>
      <c r="AA12" s="84">
        <f>-'Input Sheet'!AF37</f>
        <v>0</v>
      </c>
      <c r="AB12" s="84">
        <f>-'Input Sheet'!AG37</f>
        <v>0</v>
      </c>
      <c r="AC12" s="84">
        <f>-'Input Sheet'!AH37</f>
        <v>0</v>
      </c>
      <c r="AD12" s="84">
        <f>-'Input Sheet'!AI37</f>
        <v>0</v>
      </c>
      <c r="AE12" s="84">
        <f>-'Input Sheet'!AJ37</f>
        <v>0</v>
      </c>
      <c r="AF12" s="84">
        <f>-'Input Sheet'!AK37</f>
        <v>0</v>
      </c>
      <c r="AG12" s="84">
        <f>-'Input Sheet'!AL37</f>
        <v>0</v>
      </c>
      <c r="AH12" s="84">
        <f>-'Input Sheet'!AM37</f>
        <v>0</v>
      </c>
      <c r="AI12" s="84">
        <f>-'Input Sheet'!AN37</f>
        <v>0</v>
      </c>
      <c r="AJ12" s="84">
        <f>-'Input Sheet'!AO37</f>
        <v>0</v>
      </c>
      <c r="AK12" s="84">
        <f>-'Input Sheet'!AP37</f>
        <v>0</v>
      </c>
      <c r="AL12" s="84">
        <f>-'Input Sheet'!AQ37</f>
        <v>0</v>
      </c>
      <c r="AM12" s="84">
        <f>-'Input Sheet'!AR37</f>
        <v>0</v>
      </c>
      <c r="AN12" s="84">
        <f>-'Input Sheet'!AS37</f>
        <v>0</v>
      </c>
      <c r="AO12" s="84">
        <f>-'Input Sheet'!AT37</f>
        <v>0</v>
      </c>
      <c r="AP12" s="84">
        <f>-'Input Sheet'!AU37</f>
        <v>0</v>
      </c>
      <c r="AQ12" s="84">
        <f>-'Input Sheet'!AV37</f>
        <v>0</v>
      </c>
      <c r="AR12" s="84">
        <f>-'Input Sheet'!AW37</f>
        <v>0</v>
      </c>
      <c r="AS12" s="84">
        <f>-'Input Sheet'!AX37</f>
        <v>0</v>
      </c>
      <c r="AT12" s="84">
        <f>-'Input Sheet'!AY37</f>
        <v>0</v>
      </c>
      <c r="AU12" s="84">
        <f>-'Input Sheet'!AZ37</f>
        <v>0</v>
      </c>
      <c r="AV12" s="84">
        <f>-'Input Sheet'!BA37</f>
        <v>0</v>
      </c>
      <c r="AW12" s="84">
        <f>-'Input Sheet'!BB37</f>
        <v>0</v>
      </c>
      <c r="AX12" s="84">
        <f>-'Input Sheet'!BC37</f>
        <v>0</v>
      </c>
      <c r="AY12" s="84">
        <f>-'Input Sheet'!BD37</f>
        <v>0</v>
      </c>
      <c r="AZ12" s="84">
        <f>-'Input Sheet'!BE37</f>
        <v>0</v>
      </c>
      <c r="BA12" s="84">
        <f>-'Input Sheet'!BF37</f>
        <v>0</v>
      </c>
      <c r="BB12" s="84">
        <f>-'Input Sheet'!BG37</f>
        <v>0</v>
      </c>
      <c r="BC12" s="6"/>
    </row>
    <row r="13" spans="1:55" x14ac:dyDescent="0.25">
      <c r="A13" s="6"/>
      <c r="B13" s="1" t="s">
        <v>5</v>
      </c>
      <c r="C13" s="85">
        <f ca="1">E13+NPV('Input Sheet'!$G$11,INDIRECT("F13:"&amp;ADDRESS(13,4+'Input Sheet'!$G$12)))</f>
        <v>0</v>
      </c>
      <c r="D13" s="137"/>
      <c r="E13" s="86">
        <f>-'Input Sheet'!J71</f>
        <v>0</v>
      </c>
      <c r="F13" s="87">
        <f>-'Input Sheet'!K71</f>
        <v>0</v>
      </c>
      <c r="G13" s="87">
        <f>-'Input Sheet'!L71</f>
        <v>0</v>
      </c>
      <c r="H13" s="87">
        <f>-'Input Sheet'!M71</f>
        <v>0</v>
      </c>
      <c r="I13" s="87">
        <f>-'Input Sheet'!N71</f>
        <v>0</v>
      </c>
      <c r="J13" s="87">
        <f>-'Input Sheet'!O71</f>
        <v>0</v>
      </c>
      <c r="K13" s="87">
        <f>-'Input Sheet'!P71</f>
        <v>0</v>
      </c>
      <c r="L13" s="87">
        <f>-'Input Sheet'!Q71</f>
        <v>0</v>
      </c>
      <c r="M13" s="87">
        <f>-'Input Sheet'!R71</f>
        <v>0</v>
      </c>
      <c r="N13" s="87">
        <f>-'Input Sheet'!S71</f>
        <v>0</v>
      </c>
      <c r="O13" s="87">
        <f>-'Input Sheet'!T71</f>
        <v>0</v>
      </c>
      <c r="P13" s="87">
        <f>-'Input Sheet'!U71</f>
        <v>0</v>
      </c>
      <c r="Q13" s="87">
        <f>-'Input Sheet'!V71</f>
        <v>0</v>
      </c>
      <c r="R13" s="87">
        <f>-'Input Sheet'!W71</f>
        <v>0</v>
      </c>
      <c r="S13" s="87">
        <f>-'Input Sheet'!X71</f>
        <v>0</v>
      </c>
      <c r="T13" s="87" t="e">
        <f>-'Input Sheet'!Y71</f>
        <v>#VALUE!</v>
      </c>
      <c r="U13" s="87" t="e">
        <f>-'Input Sheet'!Z71</f>
        <v>#VALUE!</v>
      </c>
      <c r="V13" s="87" t="e">
        <f>-'Input Sheet'!AA71</f>
        <v>#VALUE!</v>
      </c>
      <c r="W13" s="87" t="e">
        <f>-'Input Sheet'!AB71</f>
        <v>#VALUE!</v>
      </c>
      <c r="X13" s="87" t="e">
        <f>-'Input Sheet'!AC71</f>
        <v>#VALUE!</v>
      </c>
      <c r="Y13" s="87" t="e">
        <f>-'Input Sheet'!AD71</f>
        <v>#VALUE!</v>
      </c>
      <c r="Z13" s="87" t="e">
        <f>-'Input Sheet'!AE71</f>
        <v>#VALUE!</v>
      </c>
      <c r="AA13" s="87" t="e">
        <f>-'Input Sheet'!AF71</f>
        <v>#VALUE!</v>
      </c>
      <c r="AB13" s="87" t="e">
        <f>-'Input Sheet'!AG71</f>
        <v>#VALUE!</v>
      </c>
      <c r="AC13" s="87" t="e">
        <f>-'Input Sheet'!AH71</f>
        <v>#VALUE!</v>
      </c>
      <c r="AD13" s="87" t="e">
        <f>-'Input Sheet'!AI71</f>
        <v>#VALUE!</v>
      </c>
      <c r="AE13" s="87" t="e">
        <f>-'Input Sheet'!AJ71</f>
        <v>#VALUE!</v>
      </c>
      <c r="AF13" s="87" t="e">
        <f>-'Input Sheet'!AK71</f>
        <v>#VALUE!</v>
      </c>
      <c r="AG13" s="87" t="e">
        <f>-'Input Sheet'!AL71</f>
        <v>#VALUE!</v>
      </c>
      <c r="AH13" s="87" t="e">
        <f>-'Input Sheet'!AM71</f>
        <v>#VALUE!</v>
      </c>
      <c r="AI13" s="87" t="e">
        <f>-'Input Sheet'!AN71</f>
        <v>#VALUE!</v>
      </c>
      <c r="AJ13" s="87" t="e">
        <f>-'Input Sheet'!AO71</f>
        <v>#VALUE!</v>
      </c>
      <c r="AK13" s="87" t="e">
        <f>-'Input Sheet'!AP71</f>
        <v>#VALUE!</v>
      </c>
      <c r="AL13" s="87" t="e">
        <f>-'Input Sheet'!AQ71</f>
        <v>#VALUE!</v>
      </c>
      <c r="AM13" s="87" t="e">
        <f>-'Input Sheet'!AR71</f>
        <v>#VALUE!</v>
      </c>
      <c r="AN13" s="87" t="e">
        <f>-'Input Sheet'!AS71</f>
        <v>#VALUE!</v>
      </c>
      <c r="AO13" s="87" t="e">
        <f>-'Input Sheet'!AT71</f>
        <v>#VALUE!</v>
      </c>
      <c r="AP13" s="87" t="e">
        <f>-'Input Sheet'!AU71</f>
        <v>#VALUE!</v>
      </c>
      <c r="AQ13" s="87" t="e">
        <f>-'Input Sheet'!AV71</f>
        <v>#VALUE!</v>
      </c>
      <c r="AR13" s="87" t="e">
        <f>-'Input Sheet'!AW71</f>
        <v>#VALUE!</v>
      </c>
      <c r="AS13" s="87" t="e">
        <f>-'Input Sheet'!AX71</f>
        <v>#VALUE!</v>
      </c>
      <c r="AT13" s="87" t="e">
        <f>-'Input Sheet'!AY71</f>
        <v>#VALUE!</v>
      </c>
      <c r="AU13" s="87" t="e">
        <f>-'Input Sheet'!AZ71</f>
        <v>#VALUE!</v>
      </c>
      <c r="AV13" s="87" t="e">
        <f>-'Input Sheet'!BA71</f>
        <v>#VALUE!</v>
      </c>
      <c r="AW13" s="87" t="e">
        <f>-'Input Sheet'!BB71</f>
        <v>#VALUE!</v>
      </c>
      <c r="AX13" s="87" t="e">
        <f>-'Input Sheet'!BC71</f>
        <v>#VALUE!</v>
      </c>
      <c r="AY13" s="87" t="e">
        <f>-'Input Sheet'!BD71</f>
        <v>#VALUE!</v>
      </c>
      <c r="AZ13" s="87" t="e">
        <f>-'Input Sheet'!BE71</f>
        <v>#VALUE!</v>
      </c>
      <c r="BA13" s="87" t="e">
        <f>-'Input Sheet'!BF71</f>
        <v>#VALUE!</v>
      </c>
      <c r="BB13" s="87" t="e">
        <f>-'Input Sheet'!BG71</f>
        <v>#VALUE!</v>
      </c>
      <c r="BC13" s="6"/>
    </row>
    <row r="14" spans="1:55" x14ac:dyDescent="0.25">
      <c r="A14" s="6"/>
      <c r="B14" s="1" t="s">
        <v>13</v>
      </c>
      <c r="C14" s="85">
        <f ca="1">E14+NPV('Input Sheet'!$G$11,INDIRECT("F14:"&amp;ADDRESS(14,4+'Input Sheet'!$G$12)))</f>
        <v>0</v>
      </c>
      <c r="D14" s="137"/>
      <c r="E14" s="86">
        <f>'Input Sheet'!J109</f>
        <v>0</v>
      </c>
      <c r="F14" s="87">
        <f>'Input Sheet'!K109</f>
        <v>0</v>
      </c>
      <c r="G14" s="87">
        <f>'Input Sheet'!L109</f>
        <v>0</v>
      </c>
      <c r="H14" s="87">
        <f>'Input Sheet'!M109</f>
        <v>0</v>
      </c>
      <c r="I14" s="87">
        <f>'Input Sheet'!N109</f>
        <v>0</v>
      </c>
      <c r="J14" s="87">
        <f>'Input Sheet'!O109</f>
        <v>0</v>
      </c>
      <c r="K14" s="87">
        <f>'Input Sheet'!P109</f>
        <v>0</v>
      </c>
      <c r="L14" s="87">
        <f>'Input Sheet'!Q109</f>
        <v>0</v>
      </c>
      <c r="M14" s="87">
        <f>'Input Sheet'!R109</f>
        <v>0</v>
      </c>
      <c r="N14" s="87">
        <f>'Input Sheet'!S109</f>
        <v>0</v>
      </c>
      <c r="O14" s="87">
        <f>'Input Sheet'!T109</f>
        <v>0</v>
      </c>
      <c r="P14" s="87">
        <f>'Input Sheet'!U109</f>
        <v>0</v>
      </c>
      <c r="Q14" s="87">
        <f>'Input Sheet'!V109</f>
        <v>0</v>
      </c>
      <c r="R14" s="87">
        <f>'Input Sheet'!W109</f>
        <v>0</v>
      </c>
      <c r="S14" s="87">
        <f>'Input Sheet'!X109</f>
        <v>0</v>
      </c>
      <c r="T14" s="87" t="str">
        <f>'Input Sheet'!Y109</f>
        <v/>
      </c>
      <c r="U14" s="87" t="str">
        <f>'Input Sheet'!Z109</f>
        <v/>
      </c>
      <c r="V14" s="87" t="str">
        <f>'Input Sheet'!AA109</f>
        <v/>
      </c>
      <c r="W14" s="87" t="str">
        <f>'Input Sheet'!AB109</f>
        <v/>
      </c>
      <c r="X14" s="87" t="str">
        <f>'Input Sheet'!AC109</f>
        <v/>
      </c>
      <c r="Y14" s="87" t="str">
        <f>'Input Sheet'!AD109</f>
        <v/>
      </c>
      <c r="Z14" s="87" t="str">
        <f>'Input Sheet'!AE109</f>
        <v/>
      </c>
      <c r="AA14" s="87" t="str">
        <f>'Input Sheet'!AF109</f>
        <v/>
      </c>
      <c r="AB14" s="87" t="str">
        <f>'Input Sheet'!AG109</f>
        <v/>
      </c>
      <c r="AC14" s="87" t="str">
        <f>'Input Sheet'!AH109</f>
        <v/>
      </c>
      <c r="AD14" s="87" t="str">
        <f>'Input Sheet'!AI109</f>
        <v/>
      </c>
      <c r="AE14" s="87" t="str">
        <f>'Input Sheet'!AJ109</f>
        <v/>
      </c>
      <c r="AF14" s="87" t="str">
        <f>'Input Sheet'!AK109</f>
        <v/>
      </c>
      <c r="AG14" s="87" t="str">
        <f>'Input Sheet'!AL109</f>
        <v/>
      </c>
      <c r="AH14" s="87" t="str">
        <f>'Input Sheet'!AM109</f>
        <v/>
      </c>
      <c r="AI14" s="87" t="str">
        <f>'Input Sheet'!AN109</f>
        <v/>
      </c>
      <c r="AJ14" s="87" t="str">
        <f>'Input Sheet'!AO109</f>
        <v/>
      </c>
      <c r="AK14" s="87" t="str">
        <f>'Input Sheet'!AP109</f>
        <v/>
      </c>
      <c r="AL14" s="87" t="str">
        <f>'Input Sheet'!AQ109</f>
        <v/>
      </c>
      <c r="AM14" s="87" t="str">
        <f>'Input Sheet'!AR109</f>
        <v/>
      </c>
      <c r="AN14" s="87" t="str">
        <f>'Input Sheet'!AS109</f>
        <v/>
      </c>
      <c r="AO14" s="87" t="str">
        <f>'Input Sheet'!AT109</f>
        <v/>
      </c>
      <c r="AP14" s="87" t="str">
        <f>'Input Sheet'!AU109</f>
        <v/>
      </c>
      <c r="AQ14" s="87" t="str">
        <f>'Input Sheet'!AV109</f>
        <v/>
      </c>
      <c r="AR14" s="87" t="str">
        <f>'Input Sheet'!AW109</f>
        <v/>
      </c>
      <c r="AS14" s="87" t="str">
        <f>'Input Sheet'!AX109</f>
        <v/>
      </c>
      <c r="AT14" s="87" t="str">
        <f>'Input Sheet'!AY109</f>
        <v/>
      </c>
      <c r="AU14" s="87" t="str">
        <f>'Input Sheet'!AZ109</f>
        <v/>
      </c>
      <c r="AV14" s="87" t="str">
        <f>'Input Sheet'!BA109</f>
        <v/>
      </c>
      <c r="AW14" s="87" t="str">
        <f>'Input Sheet'!BB109</f>
        <v/>
      </c>
      <c r="AX14" s="87" t="str">
        <f>'Input Sheet'!BC109</f>
        <v/>
      </c>
      <c r="AY14" s="87" t="str">
        <f>'Input Sheet'!BD109</f>
        <v/>
      </c>
      <c r="AZ14" s="87" t="str">
        <f>'Input Sheet'!BE109</f>
        <v/>
      </c>
      <c r="BA14" s="87" t="str">
        <f>'Input Sheet'!BF109</f>
        <v/>
      </c>
      <c r="BB14" s="87" t="str">
        <f>'Input Sheet'!BG109</f>
        <v/>
      </c>
      <c r="BC14" s="6"/>
    </row>
    <row r="15" spans="1:55" ht="15.75" thickBot="1" x14ac:dyDescent="0.3">
      <c r="A15" s="6"/>
      <c r="B15" s="1" t="s">
        <v>6</v>
      </c>
      <c r="C15" s="88">
        <f ca="1">E15+NPV('Input Sheet'!$G$11,INDIRECT("F15:"&amp;ADDRESS(15,4+'Input Sheet'!$G$12)))</f>
        <v>0</v>
      </c>
      <c r="D15" s="137"/>
      <c r="E15" s="75">
        <f>IF(E9='Input Sheet'!$D$42,'Input Sheet'!$D$43,0)</f>
        <v>0</v>
      </c>
      <c r="F15" s="76">
        <f>IF(F9='Input Sheet'!$D$42,'Input Sheet'!$D$43,0)</f>
        <v>0</v>
      </c>
      <c r="G15" s="76">
        <f>IF(G9='Input Sheet'!$D$42,'Input Sheet'!$D$43,0)</f>
        <v>0</v>
      </c>
      <c r="H15" s="76">
        <f>IF(H9='Input Sheet'!$D$42,'Input Sheet'!$D$43,0)</f>
        <v>0</v>
      </c>
      <c r="I15" s="76">
        <f>IF(I9='Input Sheet'!$D$42,'Input Sheet'!$D$43,0)</f>
        <v>0</v>
      </c>
      <c r="J15" s="76">
        <f>IF(J9='Input Sheet'!$D$42,'Input Sheet'!$D$43,0)</f>
        <v>0</v>
      </c>
      <c r="K15" s="76">
        <f>IF(K9='Input Sheet'!$D$42,'Input Sheet'!$D$43,0)</f>
        <v>0</v>
      </c>
      <c r="L15" s="76">
        <f>IF(L9='Input Sheet'!$D$42,'Input Sheet'!$D$43,0)</f>
        <v>0</v>
      </c>
      <c r="M15" s="76">
        <f>IF(M9='Input Sheet'!$D$42,'Input Sheet'!$D$43,0)</f>
        <v>0</v>
      </c>
      <c r="N15" s="76">
        <f>IF(N9='Input Sheet'!$D$42,'Input Sheet'!$D$43,0)</f>
        <v>0</v>
      </c>
      <c r="O15" s="76">
        <f>IF(O9='Input Sheet'!$D$42,'Input Sheet'!$D$43,0)</f>
        <v>0</v>
      </c>
      <c r="P15" s="76">
        <f>IF(P9='Input Sheet'!$D$42,'Input Sheet'!$D$43,0)</f>
        <v>0</v>
      </c>
      <c r="Q15" s="76">
        <f>IF(Q9='Input Sheet'!$D$42,'Input Sheet'!$D$43,0)</f>
        <v>0</v>
      </c>
      <c r="R15" s="76">
        <f>IF(R9='Input Sheet'!$D$42,'Input Sheet'!$D$43,0)</f>
        <v>0</v>
      </c>
      <c r="S15" s="76">
        <f>IF(S9='Input Sheet'!$D$42,'Input Sheet'!$D$43,0)</f>
        <v>0</v>
      </c>
      <c r="T15" s="76">
        <f>IF(T9='Input Sheet'!$D$42,'Input Sheet'!$D$43,0)</f>
        <v>0</v>
      </c>
      <c r="U15" s="76">
        <f>IF(U9='Input Sheet'!$D$42,'Input Sheet'!$D$43,0)</f>
        <v>0</v>
      </c>
      <c r="V15" s="76">
        <f>IF(V9='Input Sheet'!$D$42,'Input Sheet'!$D$43,0)</f>
        <v>0</v>
      </c>
      <c r="W15" s="76">
        <f>IF(W9='Input Sheet'!$D$42,'Input Sheet'!$D$43,0)</f>
        <v>0</v>
      </c>
      <c r="X15" s="76">
        <f>IF(X9='Input Sheet'!$D$42,'Input Sheet'!$D$43,0)</f>
        <v>0</v>
      </c>
      <c r="Y15" s="76">
        <f>IF(Y9='Input Sheet'!$D$42,'Input Sheet'!$D$43,0)</f>
        <v>0</v>
      </c>
      <c r="Z15" s="76">
        <f>IF(Z9='Input Sheet'!$D$42,'Input Sheet'!$D$43,0)</f>
        <v>0</v>
      </c>
      <c r="AA15" s="76">
        <f>IF(AA9='Input Sheet'!$D$42,'Input Sheet'!$D$43,0)</f>
        <v>0</v>
      </c>
      <c r="AB15" s="76">
        <f>IF(AB9='Input Sheet'!$D$42,'Input Sheet'!$D$43,0)</f>
        <v>0</v>
      </c>
      <c r="AC15" s="76">
        <f>IF(AC9='Input Sheet'!$D$42,'Input Sheet'!$D$43,0)</f>
        <v>0</v>
      </c>
      <c r="AD15" s="76">
        <f>IF(AD9='Input Sheet'!$D$42,'Input Sheet'!$D$43,0)</f>
        <v>0</v>
      </c>
      <c r="AE15" s="76">
        <f>IF(AE9='Input Sheet'!$D$42,'Input Sheet'!$D$43,0)</f>
        <v>0</v>
      </c>
      <c r="AF15" s="76">
        <f>IF(AF9='Input Sheet'!$D$42,'Input Sheet'!$D$43,0)</f>
        <v>0</v>
      </c>
      <c r="AG15" s="76">
        <f>IF(AG9='Input Sheet'!$D$42,'Input Sheet'!$D$43,0)</f>
        <v>0</v>
      </c>
      <c r="AH15" s="76">
        <f>IF(AH9='Input Sheet'!$D$42,'Input Sheet'!$D$43,0)</f>
        <v>0</v>
      </c>
      <c r="AI15" s="76">
        <f>IF(AI9='Input Sheet'!$D$42,'Input Sheet'!$D$43,0)</f>
        <v>0</v>
      </c>
      <c r="AJ15" s="76">
        <f>IF(AJ9='Input Sheet'!$D$42,'Input Sheet'!$D$43,0)</f>
        <v>0</v>
      </c>
      <c r="AK15" s="76">
        <f>IF(AK9='Input Sheet'!$D$42,'Input Sheet'!$D$43,0)</f>
        <v>0</v>
      </c>
      <c r="AL15" s="76">
        <f>IF(AL9='Input Sheet'!$D$42,'Input Sheet'!$D$43,0)</f>
        <v>0</v>
      </c>
      <c r="AM15" s="76">
        <f>IF(AM9='Input Sheet'!$D$42,'Input Sheet'!$D$43,0)</f>
        <v>0</v>
      </c>
      <c r="AN15" s="76">
        <f>IF(AN9='Input Sheet'!$D$42,'Input Sheet'!$D$43,0)</f>
        <v>0</v>
      </c>
      <c r="AO15" s="76">
        <f>IF(AO9='Input Sheet'!$D$42,'Input Sheet'!$D$43,0)</f>
        <v>0</v>
      </c>
      <c r="AP15" s="76">
        <f>IF(AP9='Input Sheet'!$D$42,'Input Sheet'!$D$43,0)</f>
        <v>0</v>
      </c>
      <c r="AQ15" s="76">
        <f>IF(AQ9='Input Sheet'!$D$42,'Input Sheet'!$D$43,0)</f>
        <v>0</v>
      </c>
      <c r="AR15" s="76">
        <f>IF(AR9='Input Sheet'!$D$42,'Input Sheet'!$D$43,0)</f>
        <v>0</v>
      </c>
      <c r="AS15" s="76">
        <f>IF(AS9='Input Sheet'!$D$42,'Input Sheet'!$D$43,0)</f>
        <v>0</v>
      </c>
      <c r="AT15" s="76">
        <f>IF(AT9='Input Sheet'!$D$42,'Input Sheet'!$D$43,0)</f>
        <v>0</v>
      </c>
      <c r="AU15" s="76">
        <f>IF(AU9='Input Sheet'!$D$42,'Input Sheet'!$D$43,0)</f>
        <v>0</v>
      </c>
      <c r="AV15" s="76">
        <f>IF(AV9='Input Sheet'!$D$42,'Input Sheet'!$D$43,0)</f>
        <v>0</v>
      </c>
      <c r="AW15" s="76">
        <f>IF(AW9='Input Sheet'!$D$42,'Input Sheet'!$D$43,0)</f>
        <v>0</v>
      </c>
      <c r="AX15" s="76">
        <f>IF(AX9='Input Sheet'!$D$42,'Input Sheet'!$D$43,0)</f>
        <v>0</v>
      </c>
      <c r="AY15" s="76">
        <f>IF(AY9='Input Sheet'!$D$42,'Input Sheet'!$D$43,0)</f>
        <v>0</v>
      </c>
      <c r="AZ15" s="76">
        <f>IF(AZ9='Input Sheet'!$D$42,'Input Sheet'!$D$43,0)</f>
        <v>0</v>
      </c>
      <c r="BA15" s="76">
        <f>IF(BA9='Input Sheet'!$D$42,'Input Sheet'!$D$43,0)</f>
        <v>0</v>
      </c>
      <c r="BB15" s="76">
        <f>IF(BB9='Input Sheet'!$D$42,'Input Sheet'!$D$43,0)</f>
        <v>0</v>
      </c>
      <c r="BC15" s="6"/>
    </row>
    <row r="16" spans="1:55" ht="3.75" customHeight="1" thickBot="1" x14ac:dyDescent="0.3">
      <c r="A16" s="6"/>
      <c r="B16" s="131"/>
      <c r="C16" s="135"/>
      <c r="D16" s="136"/>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6"/>
    </row>
    <row r="17" spans="1:55" ht="16.5" thickBot="1" x14ac:dyDescent="0.3">
      <c r="A17" s="6"/>
      <c r="B17" s="11" t="s">
        <v>17</v>
      </c>
      <c r="C17" s="138">
        <f ca="1">E17+NPV('Input Sheet'!$G$11,INDIRECT("F17:"&amp;ADDRESS(17,4+'Input Sheet'!$G$12)))</f>
        <v>0</v>
      </c>
      <c r="D17" s="136"/>
      <c r="E17" s="77">
        <f>+SUM(E11:E15)</f>
        <v>0</v>
      </c>
      <c r="F17" s="78">
        <f t="shared" ref="F17:AH17" si="1">+SUM(F11:F15)</f>
        <v>0</v>
      </c>
      <c r="G17" s="78">
        <f t="shared" si="1"/>
        <v>0</v>
      </c>
      <c r="H17" s="78">
        <f t="shared" si="1"/>
        <v>0</v>
      </c>
      <c r="I17" s="78">
        <f t="shared" si="1"/>
        <v>0</v>
      </c>
      <c r="J17" s="78">
        <f t="shared" si="1"/>
        <v>0</v>
      </c>
      <c r="K17" s="78">
        <f t="shared" si="1"/>
        <v>0</v>
      </c>
      <c r="L17" s="78">
        <f t="shared" si="1"/>
        <v>0</v>
      </c>
      <c r="M17" s="78">
        <f t="shared" si="1"/>
        <v>0</v>
      </c>
      <c r="N17" s="78">
        <f t="shared" si="1"/>
        <v>0</v>
      </c>
      <c r="O17" s="78">
        <f t="shared" si="1"/>
        <v>0</v>
      </c>
      <c r="P17" s="78">
        <f t="shared" si="1"/>
        <v>0</v>
      </c>
      <c r="Q17" s="78">
        <f t="shared" si="1"/>
        <v>0</v>
      </c>
      <c r="R17" s="78">
        <f t="shared" si="1"/>
        <v>0</v>
      </c>
      <c r="S17" s="78">
        <f t="shared" si="1"/>
        <v>0</v>
      </c>
      <c r="T17" s="78" t="e">
        <f t="shared" si="1"/>
        <v>#VALUE!</v>
      </c>
      <c r="U17" s="78" t="e">
        <f t="shared" si="1"/>
        <v>#VALUE!</v>
      </c>
      <c r="V17" s="78" t="e">
        <f t="shared" si="1"/>
        <v>#VALUE!</v>
      </c>
      <c r="W17" s="78" t="e">
        <f t="shared" si="1"/>
        <v>#VALUE!</v>
      </c>
      <c r="X17" s="78" t="e">
        <f t="shared" si="1"/>
        <v>#VALUE!</v>
      </c>
      <c r="Y17" s="78" t="e">
        <f t="shared" si="1"/>
        <v>#VALUE!</v>
      </c>
      <c r="Z17" s="78" t="e">
        <f t="shared" si="1"/>
        <v>#VALUE!</v>
      </c>
      <c r="AA17" s="78" t="e">
        <f t="shared" si="1"/>
        <v>#VALUE!</v>
      </c>
      <c r="AB17" s="78" t="e">
        <f t="shared" si="1"/>
        <v>#VALUE!</v>
      </c>
      <c r="AC17" s="78" t="e">
        <f t="shared" si="1"/>
        <v>#VALUE!</v>
      </c>
      <c r="AD17" s="78" t="e">
        <f t="shared" si="1"/>
        <v>#VALUE!</v>
      </c>
      <c r="AE17" s="78" t="e">
        <f t="shared" si="1"/>
        <v>#VALUE!</v>
      </c>
      <c r="AF17" s="78" t="e">
        <f t="shared" si="1"/>
        <v>#VALUE!</v>
      </c>
      <c r="AG17" s="78" t="e">
        <f t="shared" si="1"/>
        <v>#VALUE!</v>
      </c>
      <c r="AH17" s="78" t="e">
        <f t="shared" si="1"/>
        <v>#VALUE!</v>
      </c>
      <c r="AI17" s="78" t="e">
        <f t="shared" ref="AI17:BB17" si="2">+SUM(AI11:AI15)</f>
        <v>#VALUE!</v>
      </c>
      <c r="AJ17" s="78" t="e">
        <f t="shared" si="2"/>
        <v>#VALUE!</v>
      </c>
      <c r="AK17" s="78" t="e">
        <f t="shared" si="2"/>
        <v>#VALUE!</v>
      </c>
      <c r="AL17" s="78" t="e">
        <f t="shared" si="2"/>
        <v>#VALUE!</v>
      </c>
      <c r="AM17" s="78" t="e">
        <f t="shared" si="2"/>
        <v>#VALUE!</v>
      </c>
      <c r="AN17" s="78" t="e">
        <f t="shared" si="2"/>
        <v>#VALUE!</v>
      </c>
      <c r="AO17" s="78" t="e">
        <f t="shared" si="2"/>
        <v>#VALUE!</v>
      </c>
      <c r="AP17" s="78" t="e">
        <f t="shared" si="2"/>
        <v>#VALUE!</v>
      </c>
      <c r="AQ17" s="78" t="e">
        <f t="shared" si="2"/>
        <v>#VALUE!</v>
      </c>
      <c r="AR17" s="78" t="e">
        <f t="shared" si="2"/>
        <v>#VALUE!</v>
      </c>
      <c r="AS17" s="78" t="e">
        <f t="shared" si="2"/>
        <v>#VALUE!</v>
      </c>
      <c r="AT17" s="78" t="e">
        <f t="shared" si="2"/>
        <v>#VALUE!</v>
      </c>
      <c r="AU17" s="78" t="e">
        <f t="shared" si="2"/>
        <v>#VALUE!</v>
      </c>
      <c r="AV17" s="78" t="e">
        <f t="shared" si="2"/>
        <v>#VALUE!</v>
      </c>
      <c r="AW17" s="78" t="e">
        <f t="shared" si="2"/>
        <v>#VALUE!</v>
      </c>
      <c r="AX17" s="78" t="e">
        <f t="shared" si="2"/>
        <v>#VALUE!</v>
      </c>
      <c r="AY17" s="78" t="e">
        <f t="shared" si="2"/>
        <v>#VALUE!</v>
      </c>
      <c r="AZ17" s="78" t="e">
        <f t="shared" si="2"/>
        <v>#VALUE!</v>
      </c>
      <c r="BA17" s="78" t="e">
        <f t="shared" si="2"/>
        <v>#VALUE!</v>
      </c>
      <c r="BB17" s="78" t="e">
        <f t="shared" si="2"/>
        <v>#VALUE!</v>
      </c>
      <c r="BC17" s="6"/>
    </row>
    <row r="18" spans="1:55" ht="16.5" thickBot="1" x14ac:dyDescent="0.3">
      <c r="A18" s="6"/>
      <c r="B18" s="11" t="s">
        <v>16</v>
      </c>
      <c r="C18" s="139" t="e">
        <f ca="1">IRR(INDIRECT("E17:"&amp;ADDRESS(17,4+'Input Sheet'!$G$12)))</f>
        <v>#NUM!</v>
      </c>
      <c r="D18" s="7"/>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row>
    <row r="19" spans="1:55" x14ac:dyDescent="0.25">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row>
    <row r="20" spans="1:55" x14ac:dyDescent="0.25">
      <c r="A20" s="6"/>
      <c r="B20" s="6"/>
      <c r="C20" s="6"/>
      <c r="D20" s="7"/>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row>
    <row r="21" spans="1:55" ht="30" customHeight="1" x14ac:dyDescent="0.3">
      <c r="A21" s="6"/>
      <c r="B21" s="27" t="s">
        <v>52</v>
      </c>
      <c r="C21" s="8" t="str">
        <f>CONCATENATE("NPV @ ",'Input Sheet'!G11*100,"%")</f>
        <v>NPV @ 10%</v>
      </c>
      <c r="D21" s="7"/>
      <c r="E21" s="9">
        <f>+'Input Sheet'!$G$13</f>
        <v>2024</v>
      </c>
      <c r="F21" s="9">
        <f t="shared" ref="F21:BB21" si="3">E21+1</f>
        <v>2025</v>
      </c>
      <c r="G21" s="9">
        <f t="shared" si="3"/>
        <v>2026</v>
      </c>
      <c r="H21" s="9">
        <f t="shared" si="3"/>
        <v>2027</v>
      </c>
      <c r="I21" s="9">
        <f t="shared" si="3"/>
        <v>2028</v>
      </c>
      <c r="J21" s="9">
        <f t="shared" si="3"/>
        <v>2029</v>
      </c>
      <c r="K21" s="9">
        <f t="shared" si="3"/>
        <v>2030</v>
      </c>
      <c r="L21" s="9">
        <f t="shared" si="3"/>
        <v>2031</v>
      </c>
      <c r="M21" s="9">
        <f t="shared" si="3"/>
        <v>2032</v>
      </c>
      <c r="N21" s="9">
        <f t="shared" si="3"/>
        <v>2033</v>
      </c>
      <c r="O21" s="9">
        <f t="shared" si="3"/>
        <v>2034</v>
      </c>
      <c r="P21" s="9">
        <f t="shared" si="3"/>
        <v>2035</v>
      </c>
      <c r="Q21" s="9">
        <f t="shared" si="3"/>
        <v>2036</v>
      </c>
      <c r="R21" s="9">
        <f t="shared" si="3"/>
        <v>2037</v>
      </c>
      <c r="S21" s="9">
        <f t="shared" si="3"/>
        <v>2038</v>
      </c>
      <c r="T21" s="9">
        <f t="shared" si="3"/>
        <v>2039</v>
      </c>
      <c r="U21" s="9">
        <f t="shared" si="3"/>
        <v>2040</v>
      </c>
      <c r="V21" s="9">
        <f t="shared" si="3"/>
        <v>2041</v>
      </c>
      <c r="W21" s="9">
        <f t="shared" si="3"/>
        <v>2042</v>
      </c>
      <c r="X21" s="9">
        <f t="shared" si="3"/>
        <v>2043</v>
      </c>
      <c r="Y21" s="9">
        <f t="shared" si="3"/>
        <v>2044</v>
      </c>
      <c r="Z21" s="9">
        <f t="shared" si="3"/>
        <v>2045</v>
      </c>
      <c r="AA21" s="9">
        <f t="shared" si="3"/>
        <v>2046</v>
      </c>
      <c r="AB21" s="9">
        <f t="shared" si="3"/>
        <v>2047</v>
      </c>
      <c r="AC21" s="9">
        <f t="shared" si="3"/>
        <v>2048</v>
      </c>
      <c r="AD21" s="9">
        <f t="shared" si="3"/>
        <v>2049</v>
      </c>
      <c r="AE21" s="9">
        <f t="shared" si="3"/>
        <v>2050</v>
      </c>
      <c r="AF21" s="9">
        <f t="shared" si="3"/>
        <v>2051</v>
      </c>
      <c r="AG21" s="9">
        <f t="shared" si="3"/>
        <v>2052</v>
      </c>
      <c r="AH21" s="9">
        <f t="shared" si="3"/>
        <v>2053</v>
      </c>
      <c r="AI21" s="9">
        <f t="shared" si="3"/>
        <v>2054</v>
      </c>
      <c r="AJ21" s="9">
        <f t="shared" si="3"/>
        <v>2055</v>
      </c>
      <c r="AK21" s="9">
        <f t="shared" si="3"/>
        <v>2056</v>
      </c>
      <c r="AL21" s="9">
        <f t="shared" si="3"/>
        <v>2057</v>
      </c>
      <c r="AM21" s="9">
        <f t="shared" si="3"/>
        <v>2058</v>
      </c>
      <c r="AN21" s="9">
        <f t="shared" si="3"/>
        <v>2059</v>
      </c>
      <c r="AO21" s="9">
        <f t="shared" si="3"/>
        <v>2060</v>
      </c>
      <c r="AP21" s="9">
        <f t="shared" si="3"/>
        <v>2061</v>
      </c>
      <c r="AQ21" s="9">
        <f t="shared" si="3"/>
        <v>2062</v>
      </c>
      <c r="AR21" s="9">
        <f t="shared" si="3"/>
        <v>2063</v>
      </c>
      <c r="AS21" s="9">
        <f t="shared" si="3"/>
        <v>2064</v>
      </c>
      <c r="AT21" s="9">
        <f t="shared" si="3"/>
        <v>2065</v>
      </c>
      <c r="AU21" s="9">
        <f t="shared" si="3"/>
        <v>2066</v>
      </c>
      <c r="AV21" s="9">
        <f t="shared" si="3"/>
        <v>2067</v>
      </c>
      <c r="AW21" s="9">
        <f t="shared" si="3"/>
        <v>2068</v>
      </c>
      <c r="AX21" s="9">
        <f t="shared" si="3"/>
        <v>2069</v>
      </c>
      <c r="AY21" s="9">
        <f t="shared" si="3"/>
        <v>2070</v>
      </c>
      <c r="AZ21" s="9">
        <f t="shared" si="3"/>
        <v>2071</v>
      </c>
      <c r="BA21" s="9">
        <f t="shared" si="3"/>
        <v>2072</v>
      </c>
      <c r="BB21" s="9">
        <f t="shared" si="3"/>
        <v>2073</v>
      </c>
      <c r="BC21" s="6"/>
    </row>
    <row r="22" spans="1:55" ht="3.75" customHeight="1" thickBot="1" x14ac:dyDescent="0.3">
      <c r="A22" s="6"/>
      <c r="B22" s="155"/>
      <c r="C22" s="155"/>
      <c r="D22" s="156"/>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6"/>
    </row>
    <row r="23" spans="1:55" x14ac:dyDescent="0.25">
      <c r="A23" s="6"/>
      <c r="B23" s="1" t="s">
        <v>4</v>
      </c>
      <c r="C23" s="81">
        <f ca="1">E23+NPV('Input Sheet'!$G$11,INDIRECT("F23:"&amp;ADDRESS(23,4+'Input Sheet'!$G$12)))</f>
        <v>0</v>
      </c>
      <c r="D23" s="157"/>
      <c r="E23" s="73">
        <f>+E11</f>
        <v>0</v>
      </c>
      <c r="F23" s="74">
        <f t="shared" ref="F23:BB23" si="4">+F11</f>
        <v>0</v>
      </c>
      <c r="G23" s="74">
        <f t="shared" si="4"/>
        <v>0</v>
      </c>
      <c r="H23" s="74">
        <f t="shared" si="4"/>
        <v>0</v>
      </c>
      <c r="I23" s="74">
        <f t="shared" si="4"/>
        <v>0</v>
      </c>
      <c r="J23" s="74">
        <f t="shared" si="4"/>
        <v>0</v>
      </c>
      <c r="K23" s="74">
        <f t="shared" si="4"/>
        <v>0</v>
      </c>
      <c r="L23" s="74">
        <f t="shared" si="4"/>
        <v>0</v>
      </c>
      <c r="M23" s="74">
        <f t="shared" si="4"/>
        <v>0</v>
      </c>
      <c r="N23" s="74">
        <f t="shared" si="4"/>
        <v>0</v>
      </c>
      <c r="O23" s="74">
        <f t="shared" si="4"/>
        <v>0</v>
      </c>
      <c r="P23" s="74">
        <f t="shared" si="4"/>
        <v>0</v>
      </c>
      <c r="Q23" s="74">
        <f t="shared" si="4"/>
        <v>0</v>
      </c>
      <c r="R23" s="74">
        <f t="shared" si="4"/>
        <v>0</v>
      </c>
      <c r="S23" s="74">
        <f t="shared" si="4"/>
        <v>0</v>
      </c>
      <c r="T23" s="74" t="e">
        <f t="shared" si="4"/>
        <v>#VALUE!</v>
      </c>
      <c r="U23" s="74" t="e">
        <f t="shared" si="4"/>
        <v>#VALUE!</v>
      </c>
      <c r="V23" s="74" t="e">
        <f t="shared" si="4"/>
        <v>#VALUE!</v>
      </c>
      <c r="W23" s="74" t="e">
        <f t="shared" si="4"/>
        <v>#VALUE!</v>
      </c>
      <c r="X23" s="74" t="e">
        <f t="shared" si="4"/>
        <v>#VALUE!</v>
      </c>
      <c r="Y23" s="74" t="e">
        <f t="shared" si="4"/>
        <v>#VALUE!</v>
      </c>
      <c r="Z23" s="74" t="e">
        <f t="shared" si="4"/>
        <v>#VALUE!</v>
      </c>
      <c r="AA23" s="74" t="e">
        <f t="shared" si="4"/>
        <v>#VALUE!</v>
      </c>
      <c r="AB23" s="74" t="e">
        <f t="shared" si="4"/>
        <v>#VALUE!</v>
      </c>
      <c r="AC23" s="74" t="e">
        <f t="shared" si="4"/>
        <v>#VALUE!</v>
      </c>
      <c r="AD23" s="74" t="e">
        <f t="shared" si="4"/>
        <v>#VALUE!</v>
      </c>
      <c r="AE23" s="74" t="e">
        <f t="shared" si="4"/>
        <v>#VALUE!</v>
      </c>
      <c r="AF23" s="74" t="e">
        <f t="shared" si="4"/>
        <v>#VALUE!</v>
      </c>
      <c r="AG23" s="74" t="e">
        <f t="shared" si="4"/>
        <v>#VALUE!</v>
      </c>
      <c r="AH23" s="74" t="e">
        <f t="shared" si="4"/>
        <v>#VALUE!</v>
      </c>
      <c r="AI23" s="74" t="e">
        <f t="shared" si="4"/>
        <v>#VALUE!</v>
      </c>
      <c r="AJ23" s="74" t="e">
        <f t="shared" si="4"/>
        <v>#VALUE!</v>
      </c>
      <c r="AK23" s="74" t="e">
        <f t="shared" si="4"/>
        <v>#VALUE!</v>
      </c>
      <c r="AL23" s="74" t="e">
        <f t="shared" si="4"/>
        <v>#VALUE!</v>
      </c>
      <c r="AM23" s="74" t="e">
        <f t="shared" si="4"/>
        <v>#VALUE!</v>
      </c>
      <c r="AN23" s="74" t="e">
        <f t="shared" si="4"/>
        <v>#VALUE!</v>
      </c>
      <c r="AO23" s="74" t="e">
        <f t="shared" si="4"/>
        <v>#VALUE!</v>
      </c>
      <c r="AP23" s="74" t="e">
        <f t="shared" si="4"/>
        <v>#VALUE!</v>
      </c>
      <c r="AQ23" s="74" t="e">
        <f t="shared" si="4"/>
        <v>#VALUE!</v>
      </c>
      <c r="AR23" s="74" t="e">
        <f t="shared" si="4"/>
        <v>#VALUE!</v>
      </c>
      <c r="AS23" s="74" t="e">
        <f t="shared" si="4"/>
        <v>#VALUE!</v>
      </c>
      <c r="AT23" s="74" t="e">
        <f t="shared" si="4"/>
        <v>#VALUE!</v>
      </c>
      <c r="AU23" s="74" t="e">
        <f t="shared" si="4"/>
        <v>#VALUE!</v>
      </c>
      <c r="AV23" s="74" t="e">
        <f t="shared" si="4"/>
        <v>#VALUE!</v>
      </c>
      <c r="AW23" s="74" t="e">
        <f t="shared" si="4"/>
        <v>#VALUE!</v>
      </c>
      <c r="AX23" s="74" t="e">
        <f t="shared" si="4"/>
        <v>#VALUE!</v>
      </c>
      <c r="AY23" s="74" t="e">
        <f t="shared" si="4"/>
        <v>#VALUE!</v>
      </c>
      <c r="AZ23" s="74" t="e">
        <f t="shared" si="4"/>
        <v>#VALUE!</v>
      </c>
      <c r="BA23" s="74" t="e">
        <f t="shared" si="4"/>
        <v>#VALUE!</v>
      </c>
      <c r="BB23" s="74" t="e">
        <f t="shared" si="4"/>
        <v>#VALUE!</v>
      </c>
      <c r="BC23" s="6"/>
    </row>
    <row r="24" spans="1:55" x14ac:dyDescent="0.25">
      <c r="A24" s="6"/>
      <c r="B24" s="1" t="s">
        <v>15</v>
      </c>
      <c r="C24" s="82">
        <f ca="1">E24+NPV('Input Sheet'!$G$11,INDIRECT("F24:"&amp;ADDRESS(24,4+'Input Sheet'!$G$12)))</f>
        <v>0</v>
      </c>
      <c r="D24" s="157"/>
      <c r="E24" s="83">
        <f>+'Input Sheet'!J117</f>
        <v>0</v>
      </c>
      <c r="F24" s="84">
        <f>+'Input Sheet'!K117</f>
        <v>0</v>
      </c>
      <c r="G24" s="84">
        <f>+'Input Sheet'!L117</f>
        <v>0</v>
      </c>
      <c r="H24" s="84">
        <f>+'Input Sheet'!M117</f>
        <v>0</v>
      </c>
      <c r="I24" s="84">
        <f>+'Input Sheet'!N117</f>
        <v>0</v>
      </c>
      <c r="J24" s="84">
        <f>+'Input Sheet'!O117</f>
        <v>0</v>
      </c>
      <c r="K24" s="84">
        <f>+'Input Sheet'!P117</f>
        <v>0</v>
      </c>
      <c r="L24" s="84">
        <f>+'Input Sheet'!Q117</f>
        <v>0</v>
      </c>
      <c r="M24" s="84">
        <f>+'Input Sheet'!R117</f>
        <v>0</v>
      </c>
      <c r="N24" s="84">
        <f>+'Input Sheet'!S117</f>
        <v>0</v>
      </c>
      <c r="O24" s="84">
        <f>+'Input Sheet'!T117</f>
        <v>0</v>
      </c>
      <c r="P24" s="84">
        <f>+'Input Sheet'!U117</f>
        <v>0</v>
      </c>
      <c r="Q24" s="84">
        <f>+'Input Sheet'!V117</f>
        <v>0</v>
      </c>
      <c r="R24" s="84">
        <f>+'Input Sheet'!W117</f>
        <v>0</v>
      </c>
      <c r="S24" s="84">
        <f>+'Input Sheet'!X117</f>
        <v>0</v>
      </c>
      <c r="T24" s="84" t="str">
        <f>+'Input Sheet'!Y117</f>
        <v/>
      </c>
      <c r="U24" s="84" t="str">
        <f>+'Input Sheet'!Z117</f>
        <v/>
      </c>
      <c r="V24" s="84" t="str">
        <f>+'Input Sheet'!AA117</f>
        <v/>
      </c>
      <c r="W24" s="84" t="str">
        <f>+'Input Sheet'!AB117</f>
        <v/>
      </c>
      <c r="X24" s="84" t="str">
        <f>+'Input Sheet'!AC117</f>
        <v/>
      </c>
      <c r="Y24" s="84" t="str">
        <f>+'Input Sheet'!AD117</f>
        <v/>
      </c>
      <c r="Z24" s="84" t="str">
        <f>+'Input Sheet'!AE117</f>
        <v/>
      </c>
      <c r="AA24" s="84" t="str">
        <f>+'Input Sheet'!AF117</f>
        <v/>
      </c>
      <c r="AB24" s="84" t="str">
        <f>+'Input Sheet'!AG117</f>
        <v/>
      </c>
      <c r="AC24" s="84" t="str">
        <f>+'Input Sheet'!AH117</f>
        <v/>
      </c>
      <c r="AD24" s="84" t="str">
        <f>+'Input Sheet'!AI117</f>
        <v/>
      </c>
      <c r="AE24" s="84" t="str">
        <f>+'Input Sheet'!AJ117</f>
        <v/>
      </c>
      <c r="AF24" s="84" t="str">
        <f>+'Input Sheet'!AK117</f>
        <v/>
      </c>
      <c r="AG24" s="84" t="str">
        <f>+'Input Sheet'!AL117</f>
        <v/>
      </c>
      <c r="AH24" s="84" t="str">
        <f>+'Input Sheet'!AM117</f>
        <v/>
      </c>
      <c r="AI24" s="84" t="str">
        <f>+'Input Sheet'!AN117</f>
        <v/>
      </c>
      <c r="AJ24" s="84" t="str">
        <f>+'Input Sheet'!AO117</f>
        <v/>
      </c>
      <c r="AK24" s="84" t="str">
        <f>+'Input Sheet'!AP117</f>
        <v/>
      </c>
      <c r="AL24" s="84" t="str">
        <f>+'Input Sheet'!AQ117</f>
        <v/>
      </c>
      <c r="AM24" s="84" t="str">
        <f>+'Input Sheet'!AR117</f>
        <v/>
      </c>
      <c r="AN24" s="84" t="str">
        <f>+'Input Sheet'!AS117</f>
        <v/>
      </c>
      <c r="AO24" s="84" t="str">
        <f>+'Input Sheet'!AT117</f>
        <v/>
      </c>
      <c r="AP24" s="84" t="str">
        <f>+'Input Sheet'!AU117</f>
        <v/>
      </c>
      <c r="AQ24" s="84" t="str">
        <f>+'Input Sheet'!AV117</f>
        <v/>
      </c>
      <c r="AR24" s="84" t="str">
        <f>+'Input Sheet'!AW117</f>
        <v/>
      </c>
      <c r="AS24" s="84" t="str">
        <f>+'Input Sheet'!AX117</f>
        <v/>
      </c>
      <c r="AT24" s="84" t="str">
        <f>+'Input Sheet'!AY117</f>
        <v/>
      </c>
      <c r="AU24" s="84" t="str">
        <f>+'Input Sheet'!AZ117</f>
        <v/>
      </c>
      <c r="AV24" s="84" t="str">
        <f>+'Input Sheet'!BA117</f>
        <v/>
      </c>
      <c r="AW24" s="84" t="str">
        <f>+'Input Sheet'!BB117</f>
        <v/>
      </c>
      <c r="AX24" s="84" t="str">
        <f>+'Input Sheet'!BC117</f>
        <v/>
      </c>
      <c r="AY24" s="84" t="str">
        <f>+'Input Sheet'!BD117</f>
        <v/>
      </c>
      <c r="AZ24" s="84" t="str">
        <f>+'Input Sheet'!BE117</f>
        <v/>
      </c>
      <c r="BA24" s="84" t="str">
        <f>+'Input Sheet'!BF117</f>
        <v/>
      </c>
      <c r="BB24" s="84" t="str">
        <f>+'Input Sheet'!BG117</f>
        <v/>
      </c>
      <c r="BC24" s="6"/>
    </row>
    <row r="25" spans="1:55" x14ac:dyDescent="0.25">
      <c r="A25" s="6"/>
      <c r="B25" s="1" t="s">
        <v>24</v>
      </c>
      <c r="C25" s="82">
        <f ca="1">E25+NPV('Input Sheet'!$G$11,INDIRECT("F25:"&amp;ADDRESS(25,4+'Input Sheet'!$G$12)))</f>
        <v>0</v>
      </c>
      <c r="D25" s="157"/>
      <c r="E25" s="83">
        <f>+E12</f>
        <v>0</v>
      </c>
      <c r="F25" s="84">
        <f t="shared" ref="F25:BB26" si="5">+F12</f>
        <v>0</v>
      </c>
      <c r="G25" s="84">
        <f t="shared" si="5"/>
        <v>0</v>
      </c>
      <c r="H25" s="84">
        <f t="shared" si="5"/>
        <v>0</v>
      </c>
      <c r="I25" s="84">
        <f t="shared" si="5"/>
        <v>0</v>
      </c>
      <c r="J25" s="84">
        <f t="shared" si="5"/>
        <v>0</v>
      </c>
      <c r="K25" s="84">
        <f t="shared" si="5"/>
        <v>0</v>
      </c>
      <c r="L25" s="84">
        <f t="shared" si="5"/>
        <v>0</v>
      </c>
      <c r="M25" s="84">
        <f t="shared" si="5"/>
        <v>0</v>
      </c>
      <c r="N25" s="84">
        <f t="shared" si="5"/>
        <v>0</v>
      </c>
      <c r="O25" s="84">
        <f t="shared" si="5"/>
        <v>0</v>
      </c>
      <c r="P25" s="84">
        <f t="shared" si="5"/>
        <v>0</v>
      </c>
      <c r="Q25" s="84">
        <f t="shared" si="5"/>
        <v>0</v>
      </c>
      <c r="R25" s="84">
        <f t="shared" si="5"/>
        <v>0</v>
      </c>
      <c r="S25" s="84">
        <f t="shared" si="5"/>
        <v>0</v>
      </c>
      <c r="T25" s="84">
        <f t="shared" si="5"/>
        <v>0</v>
      </c>
      <c r="U25" s="84">
        <f t="shared" si="5"/>
        <v>0</v>
      </c>
      <c r="V25" s="84">
        <f t="shared" si="5"/>
        <v>0</v>
      </c>
      <c r="W25" s="84">
        <f t="shared" si="5"/>
        <v>0</v>
      </c>
      <c r="X25" s="84">
        <f t="shared" si="5"/>
        <v>0</v>
      </c>
      <c r="Y25" s="84">
        <f t="shared" si="5"/>
        <v>0</v>
      </c>
      <c r="Z25" s="84">
        <f t="shared" si="5"/>
        <v>0</v>
      </c>
      <c r="AA25" s="84">
        <f t="shared" si="5"/>
        <v>0</v>
      </c>
      <c r="AB25" s="84">
        <f t="shared" si="5"/>
        <v>0</v>
      </c>
      <c r="AC25" s="84">
        <f t="shared" si="5"/>
        <v>0</v>
      </c>
      <c r="AD25" s="84">
        <f t="shared" si="5"/>
        <v>0</v>
      </c>
      <c r="AE25" s="84">
        <f t="shared" si="5"/>
        <v>0</v>
      </c>
      <c r="AF25" s="84">
        <f t="shared" si="5"/>
        <v>0</v>
      </c>
      <c r="AG25" s="84">
        <f t="shared" si="5"/>
        <v>0</v>
      </c>
      <c r="AH25" s="84">
        <f t="shared" si="5"/>
        <v>0</v>
      </c>
      <c r="AI25" s="84">
        <f t="shared" si="5"/>
        <v>0</v>
      </c>
      <c r="AJ25" s="84">
        <f t="shared" si="5"/>
        <v>0</v>
      </c>
      <c r="AK25" s="84">
        <f t="shared" si="5"/>
        <v>0</v>
      </c>
      <c r="AL25" s="84">
        <f t="shared" si="5"/>
        <v>0</v>
      </c>
      <c r="AM25" s="84">
        <f t="shared" si="5"/>
        <v>0</v>
      </c>
      <c r="AN25" s="84">
        <f t="shared" si="5"/>
        <v>0</v>
      </c>
      <c r="AO25" s="84">
        <f t="shared" si="5"/>
        <v>0</v>
      </c>
      <c r="AP25" s="84">
        <f t="shared" si="5"/>
        <v>0</v>
      </c>
      <c r="AQ25" s="84">
        <f t="shared" si="5"/>
        <v>0</v>
      </c>
      <c r="AR25" s="84">
        <f t="shared" si="5"/>
        <v>0</v>
      </c>
      <c r="AS25" s="84">
        <f t="shared" si="5"/>
        <v>0</v>
      </c>
      <c r="AT25" s="84">
        <f t="shared" si="5"/>
        <v>0</v>
      </c>
      <c r="AU25" s="84">
        <f t="shared" si="5"/>
        <v>0</v>
      </c>
      <c r="AV25" s="84">
        <f t="shared" si="5"/>
        <v>0</v>
      </c>
      <c r="AW25" s="84">
        <f t="shared" si="5"/>
        <v>0</v>
      </c>
      <c r="AX25" s="84">
        <f t="shared" si="5"/>
        <v>0</v>
      </c>
      <c r="AY25" s="84">
        <f t="shared" si="5"/>
        <v>0</v>
      </c>
      <c r="AZ25" s="84">
        <f t="shared" si="5"/>
        <v>0</v>
      </c>
      <c r="BA25" s="84">
        <f t="shared" si="5"/>
        <v>0</v>
      </c>
      <c r="BB25" s="84">
        <f t="shared" si="5"/>
        <v>0</v>
      </c>
      <c r="BC25" s="6"/>
    </row>
    <row r="26" spans="1:55" x14ac:dyDescent="0.25">
      <c r="A26" s="6"/>
      <c r="B26" s="1" t="s">
        <v>5</v>
      </c>
      <c r="C26" s="85">
        <f ca="1">E26+NPV('Input Sheet'!$G$11,INDIRECT("F26:"&amp;ADDRESS(26,4+'Input Sheet'!$G$12)))</f>
        <v>0</v>
      </c>
      <c r="D26" s="157"/>
      <c r="E26" s="86">
        <f t="shared" ref="E26:AH26" si="6">+E13</f>
        <v>0</v>
      </c>
      <c r="F26" s="87">
        <f t="shared" si="6"/>
        <v>0</v>
      </c>
      <c r="G26" s="87">
        <f t="shared" si="6"/>
        <v>0</v>
      </c>
      <c r="H26" s="87">
        <f t="shared" si="6"/>
        <v>0</v>
      </c>
      <c r="I26" s="87">
        <f t="shared" si="6"/>
        <v>0</v>
      </c>
      <c r="J26" s="87">
        <f t="shared" si="6"/>
        <v>0</v>
      </c>
      <c r="K26" s="87">
        <f t="shared" si="6"/>
        <v>0</v>
      </c>
      <c r="L26" s="87">
        <f t="shared" si="6"/>
        <v>0</v>
      </c>
      <c r="M26" s="87">
        <f t="shared" si="6"/>
        <v>0</v>
      </c>
      <c r="N26" s="87">
        <f t="shared" si="6"/>
        <v>0</v>
      </c>
      <c r="O26" s="87">
        <f t="shared" si="6"/>
        <v>0</v>
      </c>
      <c r="P26" s="87">
        <f t="shared" si="6"/>
        <v>0</v>
      </c>
      <c r="Q26" s="87">
        <f t="shared" si="6"/>
        <v>0</v>
      </c>
      <c r="R26" s="87">
        <f t="shared" si="6"/>
        <v>0</v>
      </c>
      <c r="S26" s="87">
        <f t="shared" si="6"/>
        <v>0</v>
      </c>
      <c r="T26" s="87" t="e">
        <f t="shared" si="6"/>
        <v>#VALUE!</v>
      </c>
      <c r="U26" s="87" t="e">
        <f t="shared" si="6"/>
        <v>#VALUE!</v>
      </c>
      <c r="V26" s="87" t="e">
        <f t="shared" si="6"/>
        <v>#VALUE!</v>
      </c>
      <c r="W26" s="87" t="e">
        <f t="shared" si="6"/>
        <v>#VALUE!</v>
      </c>
      <c r="X26" s="87" t="e">
        <f t="shared" si="6"/>
        <v>#VALUE!</v>
      </c>
      <c r="Y26" s="87" t="e">
        <f t="shared" si="6"/>
        <v>#VALUE!</v>
      </c>
      <c r="Z26" s="87" t="e">
        <f t="shared" si="6"/>
        <v>#VALUE!</v>
      </c>
      <c r="AA26" s="87" t="e">
        <f t="shared" si="6"/>
        <v>#VALUE!</v>
      </c>
      <c r="AB26" s="87" t="e">
        <f t="shared" si="6"/>
        <v>#VALUE!</v>
      </c>
      <c r="AC26" s="87" t="e">
        <f t="shared" si="6"/>
        <v>#VALUE!</v>
      </c>
      <c r="AD26" s="87" t="e">
        <f t="shared" si="6"/>
        <v>#VALUE!</v>
      </c>
      <c r="AE26" s="87" t="e">
        <f t="shared" si="6"/>
        <v>#VALUE!</v>
      </c>
      <c r="AF26" s="87" t="e">
        <f t="shared" si="6"/>
        <v>#VALUE!</v>
      </c>
      <c r="AG26" s="87" t="e">
        <f t="shared" si="6"/>
        <v>#VALUE!</v>
      </c>
      <c r="AH26" s="87" t="e">
        <f t="shared" si="6"/>
        <v>#VALUE!</v>
      </c>
      <c r="AI26" s="87" t="e">
        <f t="shared" si="5"/>
        <v>#VALUE!</v>
      </c>
      <c r="AJ26" s="87" t="e">
        <f t="shared" si="5"/>
        <v>#VALUE!</v>
      </c>
      <c r="AK26" s="87" t="e">
        <f t="shared" si="5"/>
        <v>#VALUE!</v>
      </c>
      <c r="AL26" s="87" t="e">
        <f t="shared" si="5"/>
        <v>#VALUE!</v>
      </c>
      <c r="AM26" s="87" t="e">
        <f t="shared" si="5"/>
        <v>#VALUE!</v>
      </c>
      <c r="AN26" s="87" t="e">
        <f t="shared" si="5"/>
        <v>#VALUE!</v>
      </c>
      <c r="AO26" s="87" t="e">
        <f t="shared" si="5"/>
        <v>#VALUE!</v>
      </c>
      <c r="AP26" s="87" t="e">
        <f t="shared" si="5"/>
        <v>#VALUE!</v>
      </c>
      <c r="AQ26" s="87" t="e">
        <f t="shared" si="5"/>
        <v>#VALUE!</v>
      </c>
      <c r="AR26" s="87" t="e">
        <f t="shared" si="5"/>
        <v>#VALUE!</v>
      </c>
      <c r="AS26" s="87" t="e">
        <f t="shared" si="5"/>
        <v>#VALUE!</v>
      </c>
      <c r="AT26" s="87" t="e">
        <f t="shared" si="5"/>
        <v>#VALUE!</v>
      </c>
      <c r="AU26" s="87" t="e">
        <f t="shared" si="5"/>
        <v>#VALUE!</v>
      </c>
      <c r="AV26" s="87" t="e">
        <f t="shared" si="5"/>
        <v>#VALUE!</v>
      </c>
      <c r="AW26" s="87" t="e">
        <f t="shared" si="5"/>
        <v>#VALUE!</v>
      </c>
      <c r="AX26" s="87" t="e">
        <f t="shared" si="5"/>
        <v>#VALUE!</v>
      </c>
      <c r="AY26" s="87" t="e">
        <f t="shared" si="5"/>
        <v>#VALUE!</v>
      </c>
      <c r="AZ26" s="87" t="e">
        <f t="shared" si="5"/>
        <v>#VALUE!</v>
      </c>
      <c r="BA26" s="87" t="e">
        <f t="shared" si="5"/>
        <v>#VALUE!</v>
      </c>
      <c r="BB26" s="87" t="e">
        <f t="shared" si="5"/>
        <v>#VALUE!</v>
      </c>
      <c r="BC26" s="6"/>
    </row>
    <row r="27" spans="1:55" x14ac:dyDescent="0.25">
      <c r="A27" s="6"/>
      <c r="B27" s="1" t="s">
        <v>13</v>
      </c>
      <c r="C27" s="85">
        <f ca="1">E27+NPV('Input Sheet'!$G$11,INDIRECT("F27:"&amp;ADDRESS(27,4+'Input Sheet'!$G$12)))</f>
        <v>0</v>
      </c>
      <c r="D27" s="157"/>
      <c r="E27" s="86">
        <f>+E14</f>
        <v>0</v>
      </c>
      <c r="F27" s="87">
        <f t="shared" ref="F27:BB27" si="7">+F14</f>
        <v>0</v>
      </c>
      <c r="G27" s="87">
        <f t="shared" si="7"/>
        <v>0</v>
      </c>
      <c r="H27" s="87">
        <f t="shared" si="7"/>
        <v>0</v>
      </c>
      <c r="I27" s="87">
        <f t="shared" si="7"/>
        <v>0</v>
      </c>
      <c r="J27" s="87">
        <f t="shared" si="7"/>
        <v>0</v>
      </c>
      <c r="K27" s="87">
        <f t="shared" si="7"/>
        <v>0</v>
      </c>
      <c r="L27" s="87">
        <f t="shared" si="7"/>
        <v>0</v>
      </c>
      <c r="M27" s="87">
        <f t="shared" si="7"/>
        <v>0</v>
      </c>
      <c r="N27" s="87">
        <f t="shared" si="7"/>
        <v>0</v>
      </c>
      <c r="O27" s="87">
        <f t="shared" si="7"/>
        <v>0</v>
      </c>
      <c r="P27" s="87">
        <f t="shared" si="7"/>
        <v>0</v>
      </c>
      <c r="Q27" s="87">
        <f t="shared" si="7"/>
        <v>0</v>
      </c>
      <c r="R27" s="87">
        <f t="shared" si="7"/>
        <v>0</v>
      </c>
      <c r="S27" s="87">
        <f t="shared" si="7"/>
        <v>0</v>
      </c>
      <c r="T27" s="87" t="str">
        <f t="shared" si="7"/>
        <v/>
      </c>
      <c r="U27" s="87" t="str">
        <f t="shared" si="7"/>
        <v/>
      </c>
      <c r="V27" s="87" t="str">
        <f t="shared" si="7"/>
        <v/>
      </c>
      <c r="W27" s="87" t="str">
        <f t="shared" si="7"/>
        <v/>
      </c>
      <c r="X27" s="87" t="str">
        <f t="shared" si="7"/>
        <v/>
      </c>
      <c r="Y27" s="87" t="str">
        <f t="shared" si="7"/>
        <v/>
      </c>
      <c r="Z27" s="87" t="str">
        <f t="shared" si="7"/>
        <v/>
      </c>
      <c r="AA27" s="87" t="str">
        <f t="shared" si="7"/>
        <v/>
      </c>
      <c r="AB27" s="87" t="str">
        <f t="shared" si="7"/>
        <v/>
      </c>
      <c r="AC27" s="87" t="str">
        <f t="shared" si="7"/>
        <v/>
      </c>
      <c r="AD27" s="87" t="str">
        <f t="shared" si="7"/>
        <v/>
      </c>
      <c r="AE27" s="87" t="str">
        <f t="shared" si="7"/>
        <v/>
      </c>
      <c r="AF27" s="87" t="str">
        <f t="shared" si="7"/>
        <v/>
      </c>
      <c r="AG27" s="87" t="str">
        <f t="shared" si="7"/>
        <v/>
      </c>
      <c r="AH27" s="87" t="str">
        <f t="shared" si="7"/>
        <v/>
      </c>
      <c r="AI27" s="87" t="str">
        <f t="shared" si="7"/>
        <v/>
      </c>
      <c r="AJ27" s="87" t="str">
        <f t="shared" si="7"/>
        <v/>
      </c>
      <c r="AK27" s="87" t="str">
        <f t="shared" si="7"/>
        <v/>
      </c>
      <c r="AL27" s="87" t="str">
        <f t="shared" si="7"/>
        <v/>
      </c>
      <c r="AM27" s="87" t="str">
        <f t="shared" si="7"/>
        <v/>
      </c>
      <c r="AN27" s="87" t="str">
        <f t="shared" si="7"/>
        <v/>
      </c>
      <c r="AO27" s="87" t="str">
        <f t="shared" si="7"/>
        <v/>
      </c>
      <c r="AP27" s="87" t="str">
        <f t="shared" si="7"/>
        <v/>
      </c>
      <c r="AQ27" s="87" t="str">
        <f t="shared" si="7"/>
        <v/>
      </c>
      <c r="AR27" s="87" t="str">
        <f t="shared" si="7"/>
        <v/>
      </c>
      <c r="AS27" s="87" t="str">
        <f t="shared" si="7"/>
        <v/>
      </c>
      <c r="AT27" s="87" t="str">
        <f t="shared" si="7"/>
        <v/>
      </c>
      <c r="AU27" s="87" t="str">
        <f t="shared" si="7"/>
        <v/>
      </c>
      <c r="AV27" s="87" t="str">
        <f t="shared" si="7"/>
        <v/>
      </c>
      <c r="AW27" s="87" t="str">
        <f t="shared" si="7"/>
        <v/>
      </c>
      <c r="AX27" s="87" t="str">
        <f t="shared" si="7"/>
        <v/>
      </c>
      <c r="AY27" s="87" t="str">
        <f t="shared" si="7"/>
        <v/>
      </c>
      <c r="AZ27" s="87" t="str">
        <f t="shared" si="7"/>
        <v/>
      </c>
      <c r="BA27" s="87" t="str">
        <f t="shared" si="7"/>
        <v/>
      </c>
      <c r="BB27" s="87" t="str">
        <f t="shared" si="7"/>
        <v/>
      </c>
      <c r="BC27" s="6"/>
    </row>
    <row r="28" spans="1:55" ht="15.75" thickBot="1" x14ac:dyDescent="0.3">
      <c r="A28" s="6"/>
      <c r="B28" s="1" t="s">
        <v>6</v>
      </c>
      <c r="C28" s="88">
        <f ca="1">E28+NPV('Input Sheet'!$G$11,INDIRECT("F28:"&amp;ADDRESS(28,4+'Input Sheet'!$G$12)))</f>
        <v>0</v>
      </c>
      <c r="D28" s="157"/>
      <c r="E28" s="75">
        <f>+E15</f>
        <v>0</v>
      </c>
      <c r="F28" s="76">
        <f t="shared" ref="F28:BB28" si="8">+F15</f>
        <v>0</v>
      </c>
      <c r="G28" s="76">
        <f t="shared" si="8"/>
        <v>0</v>
      </c>
      <c r="H28" s="76">
        <f t="shared" si="8"/>
        <v>0</v>
      </c>
      <c r="I28" s="76">
        <f t="shared" si="8"/>
        <v>0</v>
      </c>
      <c r="J28" s="76">
        <f t="shared" si="8"/>
        <v>0</v>
      </c>
      <c r="K28" s="76">
        <f t="shared" si="8"/>
        <v>0</v>
      </c>
      <c r="L28" s="76">
        <f t="shared" si="8"/>
        <v>0</v>
      </c>
      <c r="M28" s="76">
        <f t="shared" si="8"/>
        <v>0</v>
      </c>
      <c r="N28" s="76">
        <f t="shared" si="8"/>
        <v>0</v>
      </c>
      <c r="O28" s="76">
        <f t="shared" si="8"/>
        <v>0</v>
      </c>
      <c r="P28" s="76">
        <f t="shared" si="8"/>
        <v>0</v>
      </c>
      <c r="Q28" s="76">
        <f t="shared" si="8"/>
        <v>0</v>
      </c>
      <c r="R28" s="76">
        <f t="shared" si="8"/>
        <v>0</v>
      </c>
      <c r="S28" s="76">
        <f t="shared" si="8"/>
        <v>0</v>
      </c>
      <c r="T28" s="76">
        <f t="shared" si="8"/>
        <v>0</v>
      </c>
      <c r="U28" s="76">
        <f t="shared" si="8"/>
        <v>0</v>
      </c>
      <c r="V28" s="76">
        <f t="shared" si="8"/>
        <v>0</v>
      </c>
      <c r="W28" s="76">
        <f t="shared" si="8"/>
        <v>0</v>
      </c>
      <c r="X28" s="76">
        <f t="shared" si="8"/>
        <v>0</v>
      </c>
      <c r="Y28" s="76">
        <f t="shared" si="8"/>
        <v>0</v>
      </c>
      <c r="Z28" s="76">
        <f t="shared" si="8"/>
        <v>0</v>
      </c>
      <c r="AA28" s="76">
        <f t="shared" si="8"/>
        <v>0</v>
      </c>
      <c r="AB28" s="76">
        <f t="shared" si="8"/>
        <v>0</v>
      </c>
      <c r="AC28" s="76">
        <f t="shared" si="8"/>
        <v>0</v>
      </c>
      <c r="AD28" s="76">
        <f t="shared" si="8"/>
        <v>0</v>
      </c>
      <c r="AE28" s="76">
        <f t="shared" si="8"/>
        <v>0</v>
      </c>
      <c r="AF28" s="76">
        <f t="shared" si="8"/>
        <v>0</v>
      </c>
      <c r="AG28" s="76">
        <f t="shared" si="8"/>
        <v>0</v>
      </c>
      <c r="AH28" s="76">
        <f t="shared" si="8"/>
        <v>0</v>
      </c>
      <c r="AI28" s="76">
        <f t="shared" si="8"/>
        <v>0</v>
      </c>
      <c r="AJ28" s="76">
        <f t="shared" si="8"/>
        <v>0</v>
      </c>
      <c r="AK28" s="76">
        <f t="shared" si="8"/>
        <v>0</v>
      </c>
      <c r="AL28" s="76">
        <f t="shared" si="8"/>
        <v>0</v>
      </c>
      <c r="AM28" s="76">
        <f t="shared" si="8"/>
        <v>0</v>
      </c>
      <c r="AN28" s="76">
        <f t="shared" si="8"/>
        <v>0</v>
      </c>
      <c r="AO28" s="76">
        <f t="shared" si="8"/>
        <v>0</v>
      </c>
      <c r="AP28" s="76">
        <f t="shared" si="8"/>
        <v>0</v>
      </c>
      <c r="AQ28" s="76">
        <f t="shared" si="8"/>
        <v>0</v>
      </c>
      <c r="AR28" s="76">
        <f t="shared" si="8"/>
        <v>0</v>
      </c>
      <c r="AS28" s="76">
        <f t="shared" si="8"/>
        <v>0</v>
      </c>
      <c r="AT28" s="76">
        <f t="shared" si="8"/>
        <v>0</v>
      </c>
      <c r="AU28" s="76">
        <f t="shared" si="8"/>
        <v>0</v>
      </c>
      <c r="AV28" s="76">
        <f t="shared" si="8"/>
        <v>0</v>
      </c>
      <c r="AW28" s="76">
        <f t="shared" si="8"/>
        <v>0</v>
      </c>
      <c r="AX28" s="76">
        <f t="shared" si="8"/>
        <v>0</v>
      </c>
      <c r="AY28" s="76">
        <f t="shared" si="8"/>
        <v>0</v>
      </c>
      <c r="AZ28" s="76">
        <f t="shared" si="8"/>
        <v>0</v>
      </c>
      <c r="BA28" s="76">
        <f t="shared" si="8"/>
        <v>0</v>
      </c>
      <c r="BB28" s="76">
        <f t="shared" si="8"/>
        <v>0</v>
      </c>
      <c r="BC28" s="6"/>
    </row>
    <row r="29" spans="1:55" ht="3.75" customHeight="1" thickBot="1" x14ac:dyDescent="0.3">
      <c r="A29" s="6"/>
      <c r="B29" s="155"/>
      <c r="C29" s="159"/>
      <c r="D29" s="158"/>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6"/>
    </row>
    <row r="30" spans="1:55" ht="16.5" thickBot="1" x14ac:dyDescent="0.3">
      <c r="A30" s="6"/>
      <c r="B30" s="11" t="s">
        <v>28</v>
      </c>
      <c r="C30" s="163">
        <f ca="1">E30+NPV('Input Sheet'!$G$11,INDIRECT("F30:"&amp;ADDRESS(30,4+'Input Sheet'!$G$12)))</f>
        <v>0</v>
      </c>
      <c r="D30" s="158"/>
      <c r="E30" s="77">
        <f>+SUM(E23:E28)</f>
        <v>0</v>
      </c>
      <c r="F30" s="78">
        <f t="shared" ref="F30:AH30" si="9">+SUM(F23:F28)</f>
        <v>0</v>
      </c>
      <c r="G30" s="78">
        <f t="shared" si="9"/>
        <v>0</v>
      </c>
      <c r="H30" s="78">
        <f t="shared" si="9"/>
        <v>0</v>
      </c>
      <c r="I30" s="78">
        <f t="shared" si="9"/>
        <v>0</v>
      </c>
      <c r="J30" s="78">
        <f t="shared" si="9"/>
        <v>0</v>
      </c>
      <c r="K30" s="78">
        <f t="shared" si="9"/>
        <v>0</v>
      </c>
      <c r="L30" s="78">
        <f t="shared" si="9"/>
        <v>0</v>
      </c>
      <c r="M30" s="78">
        <f t="shared" si="9"/>
        <v>0</v>
      </c>
      <c r="N30" s="78">
        <f t="shared" si="9"/>
        <v>0</v>
      </c>
      <c r="O30" s="78">
        <f t="shared" si="9"/>
        <v>0</v>
      </c>
      <c r="P30" s="78">
        <f t="shared" si="9"/>
        <v>0</v>
      </c>
      <c r="Q30" s="78">
        <f t="shared" si="9"/>
        <v>0</v>
      </c>
      <c r="R30" s="78">
        <f t="shared" si="9"/>
        <v>0</v>
      </c>
      <c r="S30" s="78">
        <f t="shared" si="9"/>
        <v>0</v>
      </c>
      <c r="T30" s="78" t="e">
        <f t="shared" si="9"/>
        <v>#VALUE!</v>
      </c>
      <c r="U30" s="78" t="e">
        <f t="shared" si="9"/>
        <v>#VALUE!</v>
      </c>
      <c r="V30" s="78" t="e">
        <f t="shared" si="9"/>
        <v>#VALUE!</v>
      </c>
      <c r="W30" s="78" t="e">
        <f t="shared" si="9"/>
        <v>#VALUE!</v>
      </c>
      <c r="X30" s="78" t="e">
        <f t="shared" si="9"/>
        <v>#VALUE!</v>
      </c>
      <c r="Y30" s="78" t="e">
        <f t="shared" si="9"/>
        <v>#VALUE!</v>
      </c>
      <c r="Z30" s="78" t="e">
        <f t="shared" si="9"/>
        <v>#VALUE!</v>
      </c>
      <c r="AA30" s="78" t="e">
        <f t="shared" si="9"/>
        <v>#VALUE!</v>
      </c>
      <c r="AB30" s="78" t="e">
        <f t="shared" si="9"/>
        <v>#VALUE!</v>
      </c>
      <c r="AC30" s="78" t="e">
        <f t="shared" si="9"/>
        <v>#VALUE!</v>
      </c>
      <c r="AD30" s="78" t="e">
        <f t="shared" si="9"/>
        <v>#VALUE!</v>
      </c>
      <c r="AE30" s="78" t="e">
        <f t="shared" si="9"/>
        <v>#VALUE!</v>
      </c>
      <c r="AF30" s="78" t="e">
        <f t="shared" si="9"/>
        <v>#VALUE!</v>
      </c>
      <c r="AG30" s="78" t="e">
        <f t="shared" si="9"/>
        <v>#VALUE!</v>
      </c>
      <c r="AH30" s="78" t="e">
        <f t="shared" si="9"/>
        <v>#VALUE!</v>
      </c>
      <c r="AI30" s="78" t="e">
        <f t="shared" ref="AI30:BB30" si="10">+SUM(AI23:AI28)</f>
        <v>#VALUE!</v>
      </c>
      <c r="AJ30" s="78" t="e">
        <f t="shared" si="10"/>
        <v>#VALUE!</v>
      </c>
      <c r="AK30" s="78" t="e">
        <f t="shared" si="10"/>
        <v>#VALUE!</v>
      </c>
      <c r="AL30" s="78" t="e">
        <f t="shared" si="10"/>
        <v>#VALUE!</v>
      </c>
      <c r="AM30" s="78" t="e">
        <f t="shared" si="10"/>
        <v>#VALUE!</v>
      </c>
      <c r="AN30" s="78" t="e">
        <f t="shared" si="10"/>
        <v>#VALUE!</v>
      </c>
      <c r="AO30" s="78" t="e">
        <f t="shared" si="10"/>
        <v>#VALUE!</v>
      </c>
      <c r="AP30" s="78" t="e">
        <f t="shared" si="10"/>
        <v>#VALUE!</v>
      </c>
      <c r="AQ30" s="78" t="e">
        <f t="shared" si="10"/>
        <v>#VALUE!</v>
      </c>
      <c r="AR30" s="78" t="e">
        <f t="shared" si="10"/>
        <v>#VALUE!</v>
      </c>
      <c r="AS30" s="78" t="e">
        <f t="shared" si="10"/>
        <v>#VALUE!</v>
      </c>
      <c r="AT30" s="78" t="e">
        <f t="shared" si="10"/>
        <v>#VALUE!</v>
      </c>
      <c r="AU30" s="78" t="e">
        <f t="shared" si="10"/>
        <v>#VALUE!</v>
      </c>
      <c r="AV30" s="78" t="e">
        <f t="shared" si="10"/>
        <v>#VALUE!</v>
      </c>
      <c r="AW30" s="78" t="e">
        <f t="shared" si="10"/>
        <v>#VALUE!</v>
      </c>
      <c r="AX30" s="78" t="e">
        <f t="shared" si="10"/>
        <v>#VALUE!</v>
      </c>
      <c r="AY30" s="78" t="e">
        <f t="shared" si="10"/>
        <v>#VALUE!</v>
      </c>
      <c r="AZ30" s="78" t="e">
        <f t="shared" si="10"/>
        <v>#VALUE!</v>
      </c>
      <c r="BA30" s="78" t="e">
        <f t="shared" si="10"/>
        <v>#VALUE!</v>
      </c>
      <c r="BB30" s="78" t="e">
        <f t="shared" si="10"/>
        <v>#VALUE!</v>
      </c>
      <c r="BC30" s="6"/>
    </row>
    <row r="31" spans="1:55" ht="16.5" thickBot="1" x14ac:dyDescent="0.3">
      <c r="A31" s="6"/>
      <c r="B31" s="11" t="s">
        <v>29</v>
      </c>
      <c r="C31" s="164" t="e">
        <f ca="1">IRR(INDIRECT("E30:"&amp;ADDRESS(30,4+'Input Sheet'!$G$12)))</f>
        <v>#NUM!</v>
      </c>
      <c r="D31" s="7"/>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row>
    <row r="32" spans="1:55"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row>
    <row r="33" spans="1:55" x14ac:dyDescent="0.2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row>
    <row r="34" spans="1:55" ht="18.75" x14ac:dyDescent="0.3">
      <c r="A34" s="6"/>
      <c r="B34" s="27" t="s">
        <v>58</v>
      </c>
      <c r="C34" s="8"/>
      <c r="D34" s="7"/>
      <c r="E34" s="9">
        <f>+'Input Sheet'!$G$13</f>
        <v>2024</v>
      </c>
      <c r="F34" s="9">
        <f t="shared" ref="F34:BB34" si="11">E34+1</f>
        <v>2025</v>
      </c>
      <c r="G34" s="9">
        <f t="shared" si="11"/>
        <v>2026</v>
      </c>
      <c r="H34" s="9">
        <f t="shared" si="11"/>
        <v>2027</v>
      </c>
      <c r="I34" s="9">
        <f t="shared" si="11"/>
        <v>2028</v>
      </c>
      <c r="J34" s="9">
        <f t="shared" si="11"/>
        <v>2029</v>
      </c>
      <c r="K34" s="9">
        <f t="shared" si="11"/>
        <v>2030</v>
      </c>
      <c r="L34" s="9">
        <f t="shared" si="11"/>
        <v>2031</v>
      </c>
      <c r="M34" s="9">
        <f t="shared" si="11"/>
        <v>2032</v>
      </c>
      <c r="N34" s="9">
        <f t="shared" si="11"/>
        <v>2033</v>
      </c>
      <c r="O34" s="9">
        <f t="shared" si="11"/>
        <v>2034</v>
      </c>
      <c r="P34" s="9">
        <f t="shared" si="11"/>
        <v>2035</v>
      </c>
      <c r="Q34" s="9">
        <f t="shared" si="11"/>
        <v>2036</v>
      </c>
      <c r="R34" s="9">
        <f t="shared" si="11"/>
        <v>2037</v>
      </c>
      <c r="S34" s="9">
        <f t="shared" si="11"/>
        <v>2038</v>
      </c>
      <c r="T34" s="9">
        <f t="shared" si="11"/>
        <v>2039</v>
      </c>
      <c r="U34" s="9">
        <f t="shared" si="11"/>
        <v>2040</v>
      </c>
      <c r="V34" s="9">
        <f t="shared" si="11"/>
        <v>2041</v>
      </c>
      <c r="W34" s="9">
        <f t="shared" si="11"/>
        <v>2042</v>
      </c>
      <c r="X34" s="9">
        <f t="shared" si="11"/>
        <v>2043</v>
      </c>
      <c r="Y34" s="9">
        <f t="shared" si="11"/>
        <v>2044</v>
      </c>
      <c r="Z34" s="9">
        <f t="shared" si="11"/>
        <v>2045</v>
      </c>
      <c r="AA34" s="9">
        <f t="shared" si="11"/>
        <v>2046</v>
      </c>
      <c r="AB34" s="9">
        <f t="shared" si="11"/>
        <v>2047</v>
      </c>
      <c r="AC34" s="9">
        <f t="shared" si="11"/>
        <v>2048</v>
      </c>
      <c r="AD34" s="9">
        <f t="shared" si="11"/>
        <v>2049</v>
      </c>
      <c r="AE34" s="9">
        <f t="shared" si="11"/>
        <v>2050</v>
      </c>
      <c r="AF34" s="9">
        <f t="shared" si="11"/>
        <v>2051</v>
      </c>
      <c r="AG34" s="9">
        <f t="shared" si="11"/>
        <v>2052</v>
      </c>
      <c r="AH34" s="9">
        <f t="shared" si="11"/>
        <v>2053</v>
      </c>
      <c r="AI34" s="9">
        <f t="shared" si="11"/>
        <v>2054</v>
      </c>
      <c r="AJ34" s="9">
        <f t="shared" si="11"/>
        <v>2055</v>
      </c>
      <c r="AK34" s="9">
        <f t="shared" si="11"/>
        <v>2056</v>
      </c>
      <c r="AL34" s="9">
        <f t="shared" si="11"/>
        <v>2057</v>
      </c>
      <c r="AM34" s="9">
        <f t="shared" si="11"/>
        <v>2058</v>
      </c>
      <c r="AN34" s="9">
        <f t="shared" si="11"/>
        <v>2059</v>
      </c>
      <c r="AO34" s="9">
        <f t="shared" si="11"/>
        <v>2060</v>
      </c>
      <c r="AP34" s="9">
        <f t="shared" si="11"/>
        <v>2061</v>
      </c>
      <c r="AQ34" s="9">
        <f t="shared" si="11"/>
        <v>2062</v>
      </c>
      <c r="AR34" s="9">
        <f t="shared" si="11"/>
        <v>2063</v>
      </c>
      <c r="AS34" s="9">
        <f t="shared" si="11"/>
        <v>2064</v>
      </c>
      <c r="AT34" s="9">
        <f t="shared" si="11"/>
        <v>2065</v>
      </c>
      <c r="AU34" s="9">
        <f t="shared" si="11"/>
        <v>2066</v>
      </c>
      <c r="AV34" s="9">
        <f t="shared" si="11"/>
        <v>2067</v>
      </c>
      <c r="AW34" s="9">
        <f t="shared" si="11"/>
        <v>2068</v>
      </c>
      <c r="AX34" s="9">
        <f t="shared" si="11"/>
        <v>2069</v>
      </c>
      <c r="AY34" s="9">
        <f t="shared" si="11"/>
        <v>2070</v>
      </c>
      <c r="AZ34" s="9">
        <f t="shared" si="11"/>
        <v>2071</v>
      </c>
      <c r="BA34" s="9">
        <f t="shared" si="11"/>
        <v>2072</v>
      </c>
      <c r="BB34" s="9">
        <f t="shared" si="11"/>
        <v>2073</v>
      </c>
      <c r="BC34" s="6"/>
    </row>
    <row r="35" spans="1:55" ht="3.75" customHeight="1" thickBot="1" x14ac:dyDescent="0.3">
      <c r="A35" s="6"/>
      <c r="B35" s="168"/>
      <c r="C35" s="168"/>
      <c r="D35" s="169"/>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8"/>
      <c r="AL35" s="168"/>
      <c r="AM35" s="168"/>
      <c r="AN35" s="168"/>
      <c r="AO35" s="168"/>
      <c r="AP35" s="168"/>
      <c r="AQ35" s="168"/>
      <c r="AR35" s="168"/>
      <c r="AS35" s="168"/>
      <c r="AT35" s="168"/>
      <c r="AU35" s="168"/>
      <c r="AV35" s="168"/>
      <c r="AW35" s="168"/>
      <c r="AX35" s="168"/>
      <c r="AY35" s="168"/>
      <c r="AZ35" s="168"/>
      <c r="BA35" s="168"/>
      <c r="BB35" s="168"/>
      <c r="BC35" s="6"/>
    </row>
    <row r="36" spans="1:55" x14ac:dyDescent="0.25">
      <c r="A36" s="6"/>
      <c r="B36" s="1" t="s">
        <v>4</v>
      </c>
      <c r="C36" s="112"/>
      <c r="D36" s="172"/>
      <c r="E36" s="73">
        <f>-'Input Sheet'!J33</f>
        <v>0</v>
      </c>
      <c r="F36" s="74">
        <f>-'Input Sheet'!K33</f>
        <v>0</v>
      </c>
      <c r="G36" s="74">
        <f>-'Input Sheet'!L33</f>
        <v>0</v>
      </c>
      <c r="H36" s="74">
        <f>-'Input Sheet'!M33</f>
        <v>0</v>
      </c>
      <c r="I36" s="74">
        <f>-'Input Sheet'!N33</f>
        <v>0</v>
      </c>
      <c r="J36" s="74">
        <f>-'Input Sheet'!O33</f>
        <v>0</v>
      </c>
      <c r="K36" s="74">
        <f>-'Input Sheet'!P33</f>
        <v>0</v>
      </c>
      <c r="L36" s="74">
        <f>-'Input Sheet'!Q33</f>
        <v>0</v>
      </c>
      <c r="M36" s="74">
        <f>-'Input Sheet'!R33</f>
        <v>0</v>
      </c>
      <c r="N36" s="74">
        <f>-'Input Sheet'!S33</f>
        <v>0</v>
      </c>
      <c r="O36" s="74">
        <f>-'Input Sheet'!T33</f>
        <v>0</v>
      </c>
      <c r="P36" s="74">
        <f>-'Input Sheet'!U33</f>
        <v>0</v>
      </c>
      <c r="Q36" s="74">
        <f>-'Input Sheet'!V33</f>
        <v>0</v>
      </c>
      <c r="R36" s="74">
        <f>-'Input Sheet'!W33</f>
        <v>0</v>
      </c>
      <c r="S36" s="74">
        <f>-'Input Sheet'!X33</f>
        <v>0</v>
      </c>
      <c r="T36" s="74" t="e">
        <f>-'Input Sheet'!Y33</f>
        <v>#VALUE!</v>
      </c>
      <c r="U36" s="74" t="e">
        <f>-'Input Sheet'!Z33</f>
        <v>#VALUE!</v>
      </c>
      <c r="V36" s="74" t="e">
        <f>-'Input Sheet'!AA33</f>
        <v>#VALUE!</v>
      </c>
      <c r="W36" s="74" t="e">
        <f>-'Input Sheet'!AB33</f>
        <v>#VALUE!</v>
      </c>
      <c r="X36" s="74" t="e">
        <f>-'Input Sheet'!AC33</f>
        <v>#VALUE!</v>
      </c>
      <c r="Y36" s="74" t="e">
        <f>-'Input Sheet'!AD33</f>
        <v>#VALUE!</v>
      </c>
      <c r="Z36" s="74" t="e">
        <f>-'Input Sheet'!AE33</f>
        <v>#VALUE!</v>
      </c>
      <c r="AA36" s="74" t="e">
        <f>-'Input Sheet'!AF33</f>
        <v>#VALUE!</v>
      </c>
      <c r="AB36" s="74" t="e">
        <f>-'Input Sheet'!AG33</f>
        <v>#VALUE!</v>
      </c>
      <c r="AC36" s="74" t="e">
        <f>-'Input Sheet'!AH33</f>
        <v>#VALUE!</v>
      </c>
      <c r="AD36" s="74" t="e">
        <f>-'Input Sheet'!AI33</f>
        <v>#VALUE!</v>
      </c>
      <c r="AE36" s="74" t="e">
        <f>-'Input Sheet'!AJ33</f>
        <v>#VALUE!</v>
      </c>
      <c r="AF36" s="74" t="e">
        <f>-'Input Sheet'!AK33</f>
        <v>#VALUE!</v>
      </c>
      <c r="AG36" s="74" t="e">
        <f>-'Input Sheet'!AL33</f>
        <v>#VALUE!</v>
      </c>
      <c r="AH36" s="74" t="e">
        <f>-'Input Sheet'!AM33</f>
        <v>#VALUE!</v>
      </c>
      <c r="AI36" s="74" t="e">
        <f>-'Input Sheet'!AN33</f>
        <v>#VALUE!</v>
      </c>
      <c r="AJ36" s="74" t="e">
        <f>-'Input Sheet'!AO33</f>
        <v>#VALUE!</v>
      </c>
      <c r="AK36" s="74" t="e">
        <f>-'Input Sheet'!AP33</f>
        <v>#VALUE!</v>
      </c>
      <c r="AL36" s="74" t="e">
        <f>-'Input Sheet'!AQ33</f>
        <v>#VALUE!</v>
      </c>
      <c r="AM36" s="74" t="e">
        <f>-'Input Sheet'!AR33</f>
        <v>#VALUE!</v>
      </c>
      <c r="AN36" s="74" t="e">
        <f>-'Input Sheet'!AS33</f>
        <v>#VALUE!</v>
      </c>
      <c r="AO36" s="74" t="e">
        <f>-'Input Sheet'!AT33</f>
        <v>#VALUE!</v>
      </c>
      <c r="AP36" s="74" t="e">
        <f>-'Input Sheet'!AU33</f>
        <v>#VALUE!</v>
      </c>
      <c r="AQ36" s="74" t="e">
        <f>-'Input Sheet'!AV33</f>
        <v>#VALUE!</v>
      </c>
      <c r="AR36" s="74" t="e">
        <f>-'Input Sheet'!AW33</f>
        <v>#VALUE!</v>
      </c>
      <c r="AS36" s="74" t="e">
        <f>-'Input Sheet'!AX33</f>
        <v>#VALUE!</v>
      </c>
      <c r="AT36" s="74" t="e">
        <f>-'Input Sheet'!AY33</f>
        <v>#VALUE!</v>
      </c>
      <c r="AU36" s="74" t="e">
        <f>-'Input Sheet'!AZ33</f>
        <v>#VALUE!</v>
      </c>
      <c r="AV36" s="74" t="e">
        <f>-'Input Sheet'!BA33</f>
        <v>#VALUE!</v>
      </c>
      <c r="AW36" s="74" t="e">
        <f>-'Input Sheet'!BB33</f>
        <v>#VALUE!</v>
      </c>
      <c r="AX36" s="74" t="e">
        <f>-'Input Sheet'!BC33</f>
        <v>#VALUE!</v>
      </c>
      <c r="AY36" s="74" t="e">
        <f>-'Input Sheet'!BD33</f>
        <v>#VALUE!</v>
      </c>
      <c r="AZ36" s="74" t="e">
        <f>-'Input Sheet'!BE33</f>
        <v>#VALUE!</v>
      </c>
      <c r="BA36" s="74" t="e">
        <f>-'Input Sheet'!BF33</f>
        <v>#VALUE!</v>
      </c>
      <c r="BB36" s="74" t="e">
        <f>-'Input Sheet'!BG33</f>
        <v>#VALUE!</v>
      </c>
      <c r="BC36" s="6"/>
    </row>
    <row r="37" spans="1:55" x14ac:dyDescent="0.25">
      <c r="A37" s="6"/>
      <c r="B37" s="1" t="s">
        <v>62</v>
      </c>
      <c r="C37" s="112"/>
      <c r="D37" s="172"/>
      <c r="E37" s="83">
        <f>+'Input Sheet'!J127</f>
        <v>0</v>
      </c>
      <c r="F37" s="84">
        <f>+'Input Sheet'!K127</f>
        <v>0</v>
      </c>
      <c r="G37" s="84">
        <f>+'Input Sheet'!L127</f>
        <v>0</v>
      </c>
      <c r="H37" s="84">
        <f>+'Input Sheet'!M127</f>
        <v>0</v>
      </c>
      <c r="I37" s="84">
        <f>+'Input Sheet'!N127</f>
        <v>0</v>
      </c>
      <c r="J37" s="84">
        <f>+'Input Sheet'!O127</f>
        <v>0</v>
      </c>
      <c r="K37" s="84">
        <f>+'Input Sheet'!P127</f>
        <v>0</v>
      </c>
      <c r="L37" s="84">
        <f>+'Input Sheet'!Q127</f>
        <v>0</v>
      </c>
      <c r="M37" s="84">
        <f>+'Input Sheet'!R127</f>
        <v>0</v>
      </c>
      <c r="N37" s="84">
        <f>+'Input Sheet'!S127</f>
        <v>0</v>
      </c>
      <c r="O37" s="84">
        <f>+'Input Sheet'!T127</f>
        <v>0</v>
      </c>
      <c r="P37" s="84">
        <f>+'Input Sheet'!U127</f>
        <v>0</v>
      </c>
      <c r="Q37" s="84">
        <f>+'Input Sheet'!V127</f>
        <v>0</v>
      </c>
      <c r="R37" s="84">
        <f>+'Input Sheet'!W127</f>
        <v>0</v>
      </c>
      <c r="S37" s="84">
        <f>+'Input Sheet'!X127</f>
        <v>0</v>
      </c>
      <c r="T37" s="84" t="str">
        <f>+'Input Sheet'!Y127</f>
        <v/>
      </c>
      <c r="U37" s="84" t="str">
        <f>+'Input Sheet'!Z127</f>
        <v/>
      </c>
      <c r="V37" s="84" t="str">
        <f>+'Input Sheet'!AA127</f>
        <v/>
      </c>
      <c r="W37" s="84" t="str">
        <f>+'Input Sheet'!AB127</f>
        <v/>
      </c>
      <c r="X37" s="84" t="str">
        <f>+'Input Sheet'!AC127</f>
        <v/>
      </c>
      <c r="Y37" s="84" t="str">
        <f>+'Input Sheet'!AD127</f>
        <v/>
      </c>
      <c r="Z37" s="84" t="str">
        <f>+'Input Sheet'!AE127</f>
        <v/>
      </c>
      <c r="AA37" s="84" t="str">
        <f>+'Input Sheet'!AF127</f>
        <v/>
      </c>
      <c r="AB37" s="84" t="str">
        <f>+'Input Sheet'!AG127</f>
        <v/>
      </c>
      <c r="AC37" s="84" t="str">
        <f>+'Input Sheet'!AH127</f>
        <v/>
      </c>
      <c r="AD37" s="84" t="str">
        <f>+'Input Sheet'!AI127</f>
        <v/>
      </c>
      <c r="AE37" s="84" t="str">
        <f>+'Input Sheet'!AJ127</f>
        <v/>
      </c>
      <c r="AF37" s="84" t="str">
        <f>+'Input Sheet'!AK127</f>
        <v/>
      </c>
      <c r="AG37" s="84" t="str">
        <f>+'Input Sheet'!AL127</f>
        <v/>
      </c>
      <c r="AH37" s="84" t="str">
        <f>+'Input Sheet'!AM127</f>
        <v/>
      </c>
      <c r="AI37" s="84" t="str">
        <f>+'Input Sheet'!AN127</f>
        <v/>
      </c>
      <c r="AJ37" s="84" t="str">
        <f>+'Input Sheet'!AO127</f>
        <v/>
      </c>
      <c r="AK37" s="84" t="str">
        <f>+'Input Sheet'!AP127</f>
        <v/>
      </c>
      <c r="AL37" s="84" t="str">
        <f>+'Input Sheet'!AQ127</f>
        <v/>
      </c>
      <c r="AM37" s="84" t="str">
        <f>+'Input Sheet'!AR127</f>
        <v/>
      </c>
      <c r="AN37" s="84" t="str">
        <f>+'Input Sheet'!AS127</f>
        <v/>
      </c>
      <c r="AO37" s="84" t="str">
        <f>+'Input Sheet'!AT127</f>
        <v/>
      </c>
      <c r="AP37" s="84" t="str">
        <f>+'Input Sheet'!AU127</f>
        <v/>
      </c>
      <c r="AQ37" s="84" t="str">
        <f>+'Input Sheet'!AV127</f>
        <v/>
      </c>
      <c r="AR37" s="84" t="str">
        <f>+'Input Sheet'!AW127</f>
        <v/>
      </c>
      <c r="AS37" s="84" t="str">
        <f>+'Input Sheet'!AX127</f>
        <v/>
      </c>
      <c r="AT37" s="84" t="str">
        <f>+'Input Sheet'!AY127</f>
        <v/>
      </c>
      <c r="AU37" s="84" t="str">
        <f>+'Input Sheet'!AZ127</f>
        <v/>
      </c>
      <c r="AV37" s="84" t="str">
        <f>+'Input Sheet'!BA127</f>
        <v/>
      </c>
      <c r="AW37" s="84" t="str">
        <f>+'Input Sheet'!BB127</f>
        <v/>
      </c>
      <c r="AX37" s="84" t="str">
        <f>+'Input Sheet'!BC127</f>
        <v/>
      </c>
      <c r="AY37" s="84" t="str">
        <f>+'Input Sheet'!BD127</f>
        <v/>
      </c>
      <c r="AZ37" s="84" t="str">
        <f>+'Input Sheet'!BE127</f>
        <v/>
      </c>
      <c r="BA37" s="84" t="str">
        <f>+'Input Sheet'!BF127</f>
        <v/>
      </c>
      <c r="BB37" s="84" t="str">
        <f>+'Input Sheet'!BG127</f>
        <v/>
      </c>
      <c r="BC37" s="6"/>
    </row>
    <row r="38" spans="1:55" x14ac:dyDescent="0.25">
      <c r="A38" s="6"/>
      <c r="B38" s="1" t="s">
        <v>57</v>
      </c>
      <c r="C38" s="112"/>
      <c r="D38" s="172"/>
      <c r="E38" s="83">
        <f>-'Input Sheet'!J130</f>
        <v>0</v>
      </c>
      <c r="F38" s="84">
        <f>-'Input Sheet'!K130</f>
        <v>0</v>
      </c>
      <c r="G38" s="84">
        <f>-'Input Sheet'!L130</f>
        <v>0</v>
      </c>
      <c r="H38" s="84">
        <f>-'Input Sheet'!M130</f>
        <v>0</v>
      </c>
      <c r="I38" s="84">
        <f>-'Input Sheet'!N130</f>
        <v>0</v>
      </c>
      <c r="J38" s="84">
        <f>-'Input Sheet'!O130</f>
        <v>0</v>
      </c>
      <c r="K38" s="84">
        <f>-'Input Sheet'!P130</f>
        <v>0</v>
      </c>
      <c r="L38" s="84">
        <f>-'Input Sheet'!Q130</f>
        <v>0</v>
      </c>
      <c r="M38" s="84">
        <f>-'Input Sheet'!R130</f>
        <v>0</v>
      </c>
      <c r="N38" s="84">
        <f>-'Input Sheet'!S130</f>
        <v>0</v>
      </c>
      <c r="O38" s="84">
        <f>-'Input Sheet'!T130</f>
        <v>0</v>
      </c>
      <c r="P38" s="84">
        <f>-'Input Sheet'!U130</f>
        <v>0</v>
      </c>
      <c r="Q38" s="84">
        <f>-'Input Sheet'!V130</f>
        <v>0</v>
      </c>
      <c r="R38" s="84">
        <f>-'Input Sheet'!W130</f>
        <v>0</v>
      </c>
      <c r="S38" s="84">
        <f>-'Input Sheet'!X130</f>
        <v>0</v>
      </c>
      <c r="T38" s="84">
        <f>-'Input Sheet'!Y130</f>
        <v>0</v>
      </c>
      <c r="U38" s="84">
        <f>-'Input Sheet'!Z130</f>
        <v>0</v>
      </c>
      <c r="V38" s="84">
        <f>-'Input Sheet'!AA130</f>
        <v>0</v>
      </c>
      <c r="W38" s="84">
        <f>-'Input Sheet'!AB130</f>
        <v>0</v>
      </c>
      <c r="X38" s="84">
        <f>-'Input Sheet'!AC130</f>
        <v>0</v>
      </c>
      <c r="Y38" s="84">
        <f>-'Input Sheet'!AD130</f>
        <v>0</v>
      </c>
      <c r="Z38" s="84">
        <f>-'Input Sheet'!AE130</f>
        <v>0</v>
      </c>
      <c r="AA38" s="84">
        <f>-'Input Sheet'!AF130</f>
        <v>0</v>
      </c>
      <c r="AB38" s="84">
        <f>-'Input Sheet'!AG130</f>
        <v>0</v>
      </c>
      <c r="AC38" s="84">
        <f>-'Input Sheet'!AH130</f>
        <v>0</v>
      </c>
      <c r="AD38" s="84">
        <f>-'Input Sheet'!AI130</f>
        <v>0</v>
      </c>
      <c r="AE38" s="84">
        <f>-'Input Sheet'!AJ130</f>
        <v>0</v>
      </c>
      <c r="AF38" s="84">
        <f>-'Input Sheet'!AK130</f>
        <v>0</v>
      </c>
      <c r="AG38" s="84">
        <f>-'Input Sheet'!AL130</f>
        <v>0</v>
      </c>
      <c r="AH38" s="84">
        <f>-'Input Sheet'!AM130</f>
        <v>0</v>
      </c>
      <c r="AI38" s="84">
        <f>-'Input Sheet'!AN130</f>
        <v>0</v>
      </c>
      <c r="AJ38" s="84">
        <f>-'Input Sheet'!AO130</f>
        <v>0</v>
      </c>
      <c r="AK38" s="84">
        <f>-'Input Sheet'!AP130</f>
        <v>0</v>
      </c>
      <c r="AL38" s="84">
        <f>-'Input Sheet'!AQ130</f>
        <v>0</v>
      </c>
      <c r="AM38" s="84">
        <f>-'Input Sheet'!AR130</f>
        <v>0</v>
      </c>
      <c r="AN38" s="84">
        <f>-'Input Sheet'!AS130</f>
        <v>0</v>
      </c>
      <c r="AO38" s="84">
        <f>-'Input Sheet'!AT130</f>
        <v>0</v>
      </c>
      <c r="AP38" s="84">
        <f>-'Input Sheet'!AU130</f>
        <v>0</v>
      </c>
      <c r="AQ38" s="84">
        <f>-'Input Sheet'!AV130</f>
        <v>0</v>
      </c>
      <c r="AR38" s="84">
        <f>-'Input Sheet'!AW130</f>
        <v>0</v>
      </c>
      <c r="AS38" s="84">
        <f>-'Input Sheet'!AX130</f>
        <v>0</v>
      </c>
      <c r="AT38" s="84">
        <f>-'Input Sheet'!AY130</f>
        <v>0</v>
      </c>
      <c r="AU38" s="84">
        <f>-'Input Sheet'!AZ130</f>
        <v>0</v>
      </c>
      <c r="AV38" s="84">
        <f>-'Input Sheet'!BA130</f>
        <v>0</v>
      </c>
      <c r="AW38" s="84">
        <f>-'Input Sheet'!BB130</f>
        <v>0</v>
      </c>
      <c r="AX38" s="84">
        <f>-'Input Sheet'!BC130</f>
        <v>0</v>
      </c>
      <c r="AY38" s="84">
        <f>-'Input Sheet'!BD130</f>
        <v>0</v>
      </c>
      <c r="AZ38" s="84">
        <f>-'Input Sheet'!BE130</f>
        <v>0</v>
      </c>
      <c r="BA38" s="84">
        <f>-'Input Sheet'!BF130</f>
        <v>0</v>
      </c>
      <c r="BB38" s="84">
        <f>-'Input Sheet'!BG130</f>
        <v>0</v>
      </c>
      <c r="BC38" s="6"/>
    </row>
    <row r="39" spans="1:55" x14ac:dyDescent="0.25">
      <c r="A39" s="6"/>
      <c r="B39" s="1" t="s">
        <v>24</v>
      </c>
      <c r="C39" s="112"/>
      <c r="D39" s="172"/>
      <c r="E39" s="83">
        <f>-'Input Sheet'!J37</f>
        <v>0</v>
      </c>
      <c r="F39" s="84">
        <f>-'Input Sheet'!K37</f>
        <v>0</v>
      </c>
      <c r="G39" s="84">
        <f>-'Input Sheet'!L37</f>
        <v>0</v>
      </c>
      <c r="H39" s="84">
        <f>-'Input Sheet'!M37</f>
        <v>0</v>
      </c>
      <c r="I39" s="84">
        <f>-'Input Sheet'!N37</f>
        <v>0</v>
      </c>
      <c r="J39" s="84">
        <f>-'Input Sheet'!O37</f>
        <v>0</v>
      </c>
      <c r="K39" s="84">
        <f>-'Input Sheet'!P37</f>
        <v>0</v>
      </c>
      <c r="L39" s="84">
        <f>-'Input Sheet'!Q37</f>
        <v>0</v>
      </c>
      <c r="M39" s="84">
        <f>-'Input Sheet'!R37</f>
        <v>0</v>
      </c>
      <c r="N39" s="84">
        <f>-'Input Sheet'!S37</f>
        <v>0</v>
      </c>
      <c r="O39" s="84">
        <f>-'Input Sheet'!T37</f>
        <v>0</v>
      </c>
      <c r="P39" s="84">
        <f>-'Input Sheet'!U37</f>
        <v>0</v>
      </c>
      <c r="Q39" s="84">
        <f>-'Input Sheet'!V37</f>
        <v>0</v>
      </c>
      <c r="R39" s="84">
        <f>-'Input Sheet'!W37</f>
        <v>0</v>
      </c>
      <c r="S39" s="84">
        <f>-'Input Sheet'!X37</f>
        <v>0</v>
      </c>
      <c r="T39" s="84">
        <f>-'Input Sheet'!Y37</f>
        <v>0</v>
      </c>
      <c r="U39" s="84">
        <f>-'Input Sheet'!Z37</f>
        <v>0</v>
      </c>
      <c r="V39" s="84">
        <f>-'Input Sheet'!AA37</f>
        <v>0</v>
      </c>
      <c r="W39" s="84">
        <f>-'Input Sheet'!AB37</f>
        <v>0</v>
      </c>
      <c r="X39" s="84">
        <f>-'Input Sheet'!AC37</f>
        <v>0</v>
      </c>
      <c r="Y39" s="84">
        <f>-'Input Sheet'!AD37</f>
        <v>0</v>
      </c>
      <c r="Z39" s="84">
        <f>-'Input Sheet'!AE37</f>
        <v>0</v>
      </c>
      <c r="AA39" s="84">
        <f>-'Input Sheet'!AF37</f>
        <v>0</v>
      </c>
      <c r="AB39" s="84">
        <f>-'Input Sheet'!AG37</f>
        <v>0</v>
      </c>
      <c r="AC39" s="84">
        <f>-'Input Sheet'!AH37</f>
        <v>0</v>
      </c>
      <c r="AD39" s="84">
        <f>-'Input Sheet'!AI37</f>
        <v>0</v>
      </c>
      <c r="AE39" s="84">
        <f>-'Input Sheet'!AJ37</f>
        <v>0</v>
      </c>
      <c r="AF39" s="84">
        <f>-'Input Sheet'!AK37</f>
        <v>0</v>
      </c>
      <c r="AG39" s="84">
        <f>-'Input Sheet'!AL37</f>
        <v>0</v>
      </c>
      <c r="AH39" s="84">
        <f>-'Input Sheet'!AM37</f>
        <v>0</v>
      </c>
      <c r="AI39" s="84">
        <f>-'Input Sheet'!AN37</f>
        <v>0</v>
      </c>
      <c r="AJ39" s="84">
        <f>-'Input Sheet'!AO37</f>
        <v>0</v>
      </c>
      <c r="AK39" s="84">
        <f>-'Input Sheet'!AP37</f>
        <v>0</v>
      </c>
      <c r="AL39" s="84">
        <f>-'Input Sheet'!AQ37</f>
        <v>0</v>
      </c>
      <c r="AM39" s="84">
        <f>-'Input Sheet'!AR37</f>
        <v>0</v>
      </c>
      <c r="AN39" s="84">
        <f>-'Input Sheet'!AS37</f>
        <v>0</v>
      </c>
      <c r="AO39" s="84">
        <f>-'Input Sheet'!AT37</f>
        <v>0</v>
      </c>
      <c r="AP39" s="84">
        <f>-'Input Sheet'!AU37</f>
        <v>0</v>
      </c>
      <c r="AQ39" s="84">
        <f>-'Input Sheet'!AV37</f>
        <v>0</v>
      </c>
      <c r="AR39" s="84">
        <f>-'Input Sheet'!AW37</f>
        <v>0</v>
      </c>
      <c r="AS39" s="84">
        <f>-'Input Sheet'!AX37</f>
        <v>0</v>
      </c>
      <c r="AT39" s="84">
        <f>-'Input Sheet'!AY37</f>
        <v>0</v>
      </c>
      <c r="AU39" s="84">
        <f>-'Input Sheet'!AZ37</f>
        <v>0</v>
      </c>
      <c r="AV39" s="84">
        <f>-'Input Sheet'!BA37</f>
        <v>0</v>
      </c>
      <c r="AW39" s="84">
        <f>-'Input Sheet'!BB37</f>
        <v>0</v>
      </c>
      <c r="AX39" s="84">
        <f>-'Input Sheet'!BC37</f>
        <v>0</v>
      </c>
      <c r="AY39" s="84">
        <f>-'Input Sheet'!BD37</f>
        <v>0</v>
      </c>
      <c r="AZ39" s="84">
        <f>-'Input Sheet'!BE37</f>
        <v>0</v>
      </c>
      <c r="BA39" s="84">
        <f>-'Input Sheet'!BF37</f>
        <v>0</v>
      </c>
      <c r="BB39" s="84">
        <f>-'Input Sheet'!BG37</f>
        <v>0</v>
      </c>
      <c r="BC39" s="6"/>
    </row>
    <row r="40" spans="1:55" x14ac:dyDescent="0.25">
      <c r="A40" s="6"/>
      <c r="B40" s="1" t="s">
        <v>67</v>
      </c>
      <c r="C40" s="112"/>
      <c r="D40" s="172"/>
      <c r="E40" s="86">
        <f>-'Input Sheet'!J71</f>
        <v>0</v>
      </c>
      <c r="F40" s="87">
        <f>-'Input Sheet'!K71</f>
        <v>0</v>
      </c>
      <c r="G40" s="87">
        <f>-'Input Sheet'!L71</f>
        <v>0</v>
      </c>
      <c r="H40" s="87">
        <f>-'Input Sheet'!M71</f>
        <v>0</v>
      </c>
      <c r="I40" s="87">
        <f>-'Input Sheet'!N71</f>
        <v>0</v>
      </c>
      <c r="J40" s="87">
        <f>-'Input Sheet'!O71</f>
        <v>0</v>
      </c>
      <c r="K40" s="87">
        <f>-'Input Sheet'!P71</f>
        <v>0</v>
      </c>
      <c r="L40" s="87">
        <f>-'Input Sheet'!Q71</f>
        <v>0</v>
      </c>
      <c r="M40" s="87">
        <f>-'Input Sheet'!R71</f>
        <v>0</v>
      </c>
      <c r="N40" s="87">
        <f>-'Input Sheet'!S71</f>
        <v>0</v>
      </c>
      <c r="O40" s="87">
        <f>-'Input Sheet'!T71</f>
        <v>0</v>
      </c>
      <c r="P40" s="87">
        <f>-'Input Sheet'!U71</f>
        <v>0</v>
      </c>
      <c r="Q40" s="87">
        <f>-'Input Sheet'!V71</f>
        <v>0</v>
      </c>
      <c r="R40" s="87">
        <f>-'Input Sheet'!W71</f>
        <v>0</v>
      </c>
      <c r="S40" s="87">
        <f>-'Input Sheet'!X71</f>
        <v>0</v>
      </c>
      <c r="T40" s="87" t="e">
        <f>-'Input Sheet'!Y71</f>
        <v>#VALUE!</v>
      </c>
      <c r="U40" s="87" t="e">
        <f>-'Input Sheet'!Z71</f>
        <v>#VALUE!</v>
      </c>
      <c r="V40" s="87" t="e">
        <f>-'Input Sheet'!AA71</f>
        <v>#VALUE!</v>
      </c>
      <c r="W40" s="87" t="e">
        <f>-'Input Sheet'!AB71</f>
        <v>#VALUE!</v>
      </c>
      <c r="X40" s="87" t="e">
        <f>-'Input Sheet'!AC71</f>
        <v>#VALUE!</v>
      </c>
      <c r="Y40" s="87" t="e">
        <f>-'Input Sheet'!AD71</f>
        <v>#VALUE!</v>
      </c>
      <c r="Z40" s="87" t="e">
        <f>-'Input Sheet'!AE71</f>
        <v>#VALUE!</v>
      </c>
      <c r="AA40" s="87" t="e">
        <f>-'Input Sheet'!AF71</f>
        <v>#VALUE!</v>
      </c>
      <c r="AB40" s="87" t="e">
        <f>-'Input Sheet'!AG71</f>
        <v>#VALUE!</v>
      </c>
      <c r="AC40" s="87" t="e">
        <f>-'Input Sheet'!AH71</f>
        <v>#VALUE!</v>
      </c>
      <c r="AD40" s="87" t="e">
        <f>-'Input Sheet'!AI71</f>
        <v>#VALUE!</v>
      </c>
      <c r="AE40" s="87" t="e">
        <f>-'Input Sheet'!AJ71</f>
        <v>#VALUE!</v>
      </c>
      <c r="AF40" s="87" t="e">
        <f>-'Input Sheet'!AK71</f>
        <v>#VALUE!</v>
      </c>
      <c r="AG40" s="87" t="e">
        <f>-'Input Sheet'!AL71</f>
        <v>#VALUE!</v>
      </c>
      <c r="AH40" s="87" t="e">
        <f>-'Input Sheet'!AM71</f>
        <v>#VALUE!</v>
      </c>
      <c r="AI40" s="87" t="e">
        <f>-'Input Sheet'!AN71</f>
        <v>#VALUE!</v>
      </c>
      <c r="AJ40" s="87" t="e">
        <f>-'Input Sheet'!AO71</f>
        <v>#VALUE!</v>
      </c>
      <c r="AK40" s="87" t="e">
        <f>-'Input Sheet'!AP71</f>
        <v>#VALUE!</v>
      </c>
      <c r="AL40" s="87" t="e">
        <f>-'Input Sheet'!AQ71</f>
        <v>#VALUE!</v>
      </c>
      <c r="AM40" s="87" t="e">
        <f>-'Input Sheet'!AR71</f>
        <v>#VALUE!</v>
      </c>
      <c r="AN40" s="87" t="e">
        <f>-'Input Sheet'!AS71</f>
        <v>#VALUE!</v>
      </c>
      <c r="AO40" s="87" t="e">
        <f>-'Input Sheet'!AT71</f>
        <v>#VALUE!</v>
      </c>
      <c r="AP40" s="87" t="e">
        <f>-'Input Sheet'!AU71</f>
        <v>#VALUE!</v>
      </c>
      <c r="AQ40" s="87" t="e">
        <f>-'Input Sheet'!AV71</f>
        <v>#VALUE!</v>
      </c>
      <c r="AR40" s="87" t="e">
        <f>-'Input Sheet'!AW71</f>
        <v>#VALUE!</v>
      </c>
      <c r="AS40" s="87" t="e">
        <f>-'Input Sheet'!AX71</f>
        <v>#VALUE!</v>
      </c>
      <c r="AT40" s="87" t="e">
        <f>-'Input Sheet'!AY71</f>
        <v>#VALUE!</v>
      </c>
      <c r="AU40" s="87" t="e">
        <f>-'Input Sheet'!AZ71</f>
        <v>#VALUE!</v>
      </c>
      <c r="AV40" s="87" t="e">
        <f>-'Input Sheet'!BA71</f>
        <v>#VALUE!</v>
      </c>
      <c r="AW40" s="87" t="e">
        <f>-'Input Sheet'!BB71</f>
        <v>#VALUE!</v>
      </c>
      <c r="AX40" s="87" t="e">
        <f>-'Input Sheet'!BC71</f>
        <v>#VALUE!</v>
      </c>
      <c r="AY40" s="87" t="e">
        <f>-'Input Sheet'!BD71</f>
        <v>#VALUE!</v>
      </c>
      <c r="AZ40" s="87" t="e">
        <f>-'Input Sheet'!BE71</f>
        <v>#VALUE!</v>
      </c>
      <c r="BA40" s="87" t="e">
        <f>-'Input Sheet'!BF71</f>
        <v>#VALUE!</v>
      </c>
      <c r="BB40" s="87" t="e">
        <f>-'Input Sheet'!BG71</f>
        <v>#VALUE!</v>
      </c>
      <c r="BC40" s="6"/>
    </row>
    <row r="41" spans="1:55" x14ac:dyDescent="0.25">
      <c r="A41" s="6"/>
      <c r="B41" s="1" t="s">
        <v>63</v>
      </c>
      <c r="C41" s="112"/>
      <c r="D41" s="172"/>
      <c r="E41" s="86">
        <f>-'Input Sheet'!J131</f>
        <v>0</v>
      </c>
      <c r="F41" s="87">
        <f>-'Input Sheet'!K131</f>
        <v>0</v>
      </c>
      <c r="G41" s="87">
        <f>-'Input Sheet'!L131</f>
        <v>0</v>
      </c>
      <c r="H41" s="87">
        <f>-'Input Sheet'!M131</f>
        <v>0</v>
      </c>
      <c r="I41" s="87">
        <f>-'Input Sheet'!N131</f>
        <v>0</v>
      </c>
      <c r="J41" s="87">
        <f>-'Input Sheet'!O131</f>
        <v>0</v>
      </c>
      <c r="K41" s="87">
        <f>-'Input Sheet'!P131</f>
        <v>0</v>
      </c>
      <c r="L41" s="87">
        <f>-'Input Sheet'!Q131</f>
        <v>0</v>
      </c>
      <c r="M41" s="87">
        <f>-'Input Sheet'!R131</f>
        <v>0</v>
      </c>
      <c r="N41" s="87">
        <f>-'Input Sheet'!S131</f>
        <v>0</v>
      </c>
      <c r="O41" s="87">
        <f>-'Input Sheet'!T131</f>
        <v>0</v>
      </c>
      <c r="P41" s="87">
        <f>-'Input Sheet'!U131</f>
        <v>0</v>
      </c>
      <c r="Q41" s="87">
        <f>-'Input Sheet'!V131</f>
        <v>0</v>
      </c>
      <c r="R41" s="87">
        <f>-'Input Sheet'!W131</f>
        <v>0</v>
      </c>
      <c r="S41" s="87">
        <f>-'Input Sheet'!X131</f>
        <v>0</v>
      </c>
      <c r="T41" s="87">
        <f>-'Input Sheet'!Y131</f>
        <v>0</v>
      </c>
      <c r="U41" s="87">
        <f>-'Input Sheet'!Z131</f>
        <v>0</v>
      </c>
      <c r="V41" s="87">
        <f>-'Input Sheet'!AA131</f>
        <v>0</v>
      </c>
      <c r="W41" s="87">
        <f>-'Input Sheet'!AB131</f>
        <v>0</v>
      </c>
      <c r="X41" s="87">
        <f>-'Input Sheet'!AC131</f>
        <v>0</v>
      </c>
      <c r="Y41" s="87">
        <f>-'Input Sheet'!AD131</f>
        <v>0</v>
      </c>
      <c r="Z41" s="87">
        <f>-'Input Sheet'!AE131</f>
        <v>0</v>
      </c>
      <c r="AA41" s="87">
        <f>-'Input Sheet'!AF131</f>
        <v>0</v>
      </c>
      <c r="AB41" s="87">
        <f>-'Input Sheet'!AG131</f>
        <v>0</v>
      </c>
      <c r="AC41" s="87">
        <f>-'Input Sheet'!AH131</f>
        <v>0</v>
      </c>
      <c r="AD41" s="87">
        <f>-'Input Sheet'!AI131</f>
        <v>0</v>
      </c>
      <c r="AE41" s="87">
        <f>-'Input Sheet'!AJ131</f>
        <v>0</v>
      </c>
      <c r="AF41" s="87">
        <f>-'Input Sheet'!AK131</f>
        <v>0</v>
      </c>
      <c r="AG41" s="87">
        <f>-'Input Sheet'!AL131</f>
        <v>0</v>
      </c>
      <c r="AH41" s="87">
        <f>-'Input Sheet'!AM131</f>
        <v>0</v>
      </c>
      <c r="AI41" s="87">
        <f>-'Input Sheet'!AN131</f>
        <v>0</v>
      </c>
      <c r="AJ41" s="87">
        <f>-'Input Sheet'!AO131</f>
        <v>0</v>
      </c>
      <c r="AK41" s="87">
        <f>-'Input Sheet'!AP131</f>
        <v>0</v>
      </c>
      <c r="AL41" s="87">
        <f>-'Input Sheet'!AQ131</f>
        <v>0</v>
      </c>
      <c r="AM41" s="87">
        <f>-'Input Sheet'!AR131</f>
        <v>0</v>
      </c>
      <c r="AN41" s="87">
        <f>-'Input Sheet'!AS131</f>
        <v>0</v>
      </c>
      <c r="AO41" s="87">
        <f>-'Input Sheet'!AT131</f>
        <v>0</v>
      </c>
      <c r="AP41" s="87">
        <f>-'Input Sheet'!AU131</f>
        <v>0</v>
      </c>
      <c r="AQ41" s="87">
        <f>-'Input Sheet'!AV131</f>
        <v>0</v>
      </c>
      <c r="AR41" s="87">
        <f>-'Input Sheet'!AW131</f>
        <v>0</v>
      </c>
      <c r="AS41" s="87">
        <f>-'Input Sheet'!AX131</f>
        <v>0</v>
      </c>
      <c r="AT41" s="87">
        <f>-'Input Sheet'!AY131</f>
        <v>0</v>
      </c>
      <c r="AU41" s="87">
        <f>-'Input Sheet'!AZ131</f>
        <v>0</v>
      </c>
      <c r="AV41" s="87">
        <f>-'Input Sheet'!BA131</f>
        <v>0</v>
      </c>
      <c r="AW41" s="87">
        <f>-'Input Sheet'!BB131</f>
        <v>0</v>
      </c>
      <c r="AX41" s="87">
        <f>-'Input Sheet'!BC131</f>
        <v>0</v>
      </c>
      <c r="AY41" s="87">
        <f>-'Input Sheet'!BD131</f>
        <v>0</v>
      </c>
      <c r="AZ41" s="87">
        <f>-'Input Sheet'!BE131</f>
        <v>0</v>
      </c>
      <c r="BA41" s="87">
        <f>-'Input Sheet'!BF131</f>
        <v>0</v>
      </c>
      <c r="BB41" s="87">
        <f>-'Input Sheet'!BG131</f>
        <v>0</v>
      </c>
      <c r="BC41" s="6"/>
    </row>
    <row r="42" spans="1:55" x14ac:dyDescent="0.25">
      <c r="A42" s="6"/>
      <c r="B42" s="1" t="s">
        <v>13</v>
      </c>
      <c r="C42" s="112"/>
      <c r="D42" s="172"/>
      <c r="E42" s="117">
        <f>+'Input Sheet'!J109</f>
        <v>0</v>
      </c>
      <c r="F42" s="118">
        <f>+'Input Sheet'!K109</f>
        <v>0</v>
      </c>
      <c r="G42" s="118">
        <f>+'Input Sheet'!L109</f>
        <v>0</v>
      </c>
      <c r="H42" s="118">
        <f>+'Input Sheet'!M109</f>
        <v>0</v>
      </c>
      <c r="I42" s="118">
        <f>+'Input Sheet'!N109</f>
        <v>0</v>
      </c>
      <c r="J42" s="118">
        <f>+'Input Sheet'!O109</f>
        <v>0</v>
      </c>
      <c r="K42" s="118">
        <f>+'Input Sheet'!P109</f>
        <v>0</v>
      </c>
      <c r="L42" s="118">
        <f>+'Input Sheet'!Q109</f>
        <v>0</v>
      </c>
      <c r="M42" s="118">
        <f>+'Input Sheet'!R109</f>
        <v>0</v>
      </c>
      <c r="N42" s="118">
        <f>+'Input Sheet'!S109</f>
        <v>0</v>
      </c>
      <c r="O42" s="118">
        <f>+'Input Sheet'!T109</f>
        <v>0</v>
      </c>
      <c r="P42" s="118">
        <f>+'Input Sheet'!U109</f>
        <v>0</v>
      </c>
      <c r="Q42" s="118">
        <f>+'Input Sheet'!V109</f>
        <v>0</v>
      </c>
      <c r="R42" s="118">
        <f>+'Input Sheet'!W109</f>
        <v>0</v>
      </c>
      <c r="S42" s="118">
        <f>+'Input Sheet'!X109</f>
        <v>0</v>
      </c>
      <c r="T42" s="118" t="str">
        <f>+'Input Sheet'!Y109</f>
        <v/>
      </c>
      <c r="U42" s="118" t="str">
        <f>+'Input Sheet'!Z109</f>
        <v/>
      </c>
      <c r="V42" s="118" t="str">
        <f>+'Input Sheet'!AA109</f>
        <v/>
      </c>
      <c r="W42" s="118" t="str">
        <f>+'Input Sheet'!AB109</f>
        <v/>
      </c>
      <c r="X42" s="118" t="str">
        <f>+'Input Sheet'!AC109</f>
        <v/>
      </c>
      <c r="Y42" s="118" t="str">
        <f>+'Input Sheet'!AD109</f>
        <v/>
      </c>
      <c r="Z42" s="118" t="str">
        <f>+'Input Sheet'!AE109</f>
        <v/>
      </c>
      <c r="AA42" s="118" t="str">
        <f>+'Input Sheet'!AF109</f>
        <v/>
      </c>
      <c r="AB42" s="118" t="str">
        <f>+'Input Sheet'!AG109</f>
        <v/>
      </c>
      <c r="AC42" s="118" t="str">
        <f>+'Input Sheet'!AH109</f>
        <v/>
      </c>
      <c r="AD42" s="118" t="str">
        <f>+'Input Sheet'!AI109</f>
        <v/>
      </c>
      <c r="AE42" s="118" t="str">
        <f>+'Input Sheet'!AJ109</f>
        <v/>
      </c>
      <c r="AF42" s="118" t="str">
        <f>+'Input Sheet'!AK109</f>
        <v/>
      </c>
      <c r="AG42" s="118" t="str">
        <f>+'Input Sheet'!AL109</f>
        <v/>
      </c>
      <c r="AH42" s="118" t="str">
        <f>+'Input Sheet'!AM109</f>
        <v/>
      </c>
      <c r="AI42" s="118" t="str">
        <f>+'Input Sheet'!AN109</f>
        <v/>
      </c>
      <c r="AJ42" s="118" t="str">
        <f>+'Input Sheet'!AO109</f>
        <v/>
      </c>
      <c r="AK42" s="118" t="str">
        <f>+'Input Sheet'!AP109</f>
        <v/>
      </c>
      <c r="AL42" s="118" t="str">
        <f>+'Input Sheet'!AQ109</f>
        <v/>
      </c>
      <c r="AM42" s="118" t="str">
        <f>+'Input Sheet'!AR109</f>
        <v/>
      </c>
      <c r="AN42" s="118" t="str">
        <f>+'Input Sheet'!AS109</f>
        <v/>
      </c>
      <c r="AO42" s="118" t="str">
        <f>+'Input Sheet'!AT109</f>
        <v/>
      </c>
      <c r="AP42" s="118" t="str">
        <f>+'Input Sheet'!AU109</f>
        <v/>
      </c>
      <c r="AQ42" s="118" t="str">
        <f>+'Input Sheet'!AV109</f>
        <v/>
      </c>
      <c r="AR42" s="118" t="str">
        <f>+'Input Sheet'!AW109</f>
        <v/>
      </c>
      <c r="AS42" s="118" t="str">
        <f>+'Input Sheet'!AX109</f>
        <v/>
      </c>
      <c r="AT42" s="118" t="str">
        <f>+'Input Sheet'!AY109</f>
        <v/>
      </c>
      <c r="AU42" s="118" t="str">
        <f>+'Input Sheet'!AZ109</f>
        <v/>
      </c>
      <c r="AV42" s="118" t="str">
        <f>+'Input Sheet'!BA109</f>
        <v/>
      </c>
      <c r="AW42" s="118" t="str">
        <f>+'Input Sheet'!BB109</f>
        <v/>
      </c>
      <c r="AX42" s="118" t="str">
        <f>+'Input Sheet'!BC109</f>
        <v/>
      </c>
      <c r="AY42" s="118" t="str">
        <f>+'Input Sheet'!BD109</f>
        <v/>
      </c>
      <c r="AZ42" s="118" t="str">
        <f>+'Input Sheet'!BE109</f>
        <v/>
      </c>
      <c r="BA42" s="118" t="str">
        <f>+'Input Sheet'!BF109</f>
        <v/>
      </c>
      <c r="BB42" s="118" t="str">
        <f>+'Input Sheet'!BG109</f>
        <v/>
      </c>
      <c r="BC42" s="6"/>
    </row>
    <row r="43" spans="1:55" ht="15.75" thickBot="1" x14ac:dyDescent="0.3">
      <c r="A43" s="6"/>
      <c r="B43" s="1" t="s">
        <v>68</v>
      </c>
      <c r="C43" s="112"/>
      <c r="D43" s="172"/>
      <c r="E43" s="75">
        <f>+'Input Sheet'!J133</f>
        <v>0</v>
      </c>
      <c r="F43" s="76">
        <f>+'Input Sheet'!K133</f>
        <v>0</v>
      </c>
      <c r="G43" s="76">
        <f>+'Input Sheet'!L133</f>
        <v>0</v>
      </c>
      <c r="H43" s="76">
        <f>+'Input Sheet'!M133</f>
        <v>0</v>
      </c>
      <c r="I43" s="76">
        <f>+'Input Sheet'!N133</f>
        <v>0</v>
      </c>
      <c r="J43" s="76">
        <f>+'Input Sheet'!O133</f>
        <v>0</v>
      </c>
      <c r="K43" s="76">
        <f>+'Input Sheet'!P133</f>
        <v>0</v>
      </c>
      <c r="L43" s="76">
        <f>+'Input Sheet'!Q133</f>
        <v>0</v>
      </c>
      <c r="M43" s="76">
        <f>+'Input Sheet'!R133</f>
        <v>0</v>
      </c>
      <c r="N43" s="76">
        <f>+'Input Sheet'!S133</f>
        <v>0</v>
      </c>
      <c r="O43" s="76">
        <f>+'Input Sheet'!T133</f>
        <v>0</v>
      </c>
      <c r="P43" s="76">
        <f>+'Input Sheet'!U133</f>
        <v>0</v>
      </c>
      <c r="Q43" s="76">
        <f>+'Input Sheet'!V133</f>
        <v>0</v>
      </c>
      <c r="R43" s="76">
        <f>+'Input Sheet'!W133</f>
        <v>0</v>
      </c>
      <c r="S43" s="76">
        <f>+'Input Sheet'!X133</f>
        <v>0</v>
      </c>
      <c r="T43" s="76">
        <f>+'Input Sheet'!Y133</f>
        <v>0</v>
      </c>
      <c r="U43" s="76">
        <f>+'Input Sheet'!Z133</f>
        <v>0</v>
      </c>
      <c r="V43" s="76">
        <f>+'Input Sheet'!AA133</f>
        <v>0</v>
      </c>
      <c r="W43" s="76">
        <f>+'Input Sheet'!AB133</f>
        <v>0</v>
      </c>
      <c r="X43" s="76">
        <f>+'Input Sheet'!AC133</f>
        <v>0</v>
      </c>
      <c r="Y43" s="76">
        <f>+'Input Sheet'!AD133</f>
        <v>0</v>
      </c>
      <c r="Z43" s="76">
        <f>+'Input Sheet'!AE133</f>
        <v>0</v>
      </c>
      <c r="AA43" s="76">
        <f>+'Input Sheet'!AF133</f>
        <v>0</v>
      </c>
      <c r="AB43" s="76">
        <f>+'Input Sheet'!AG133</f>
        <v>0</v>
      </c>
      <c r="AC43" s="76">
        <f>+'Input Sheet'!AH133</f>
        <v>0</v>
      </c>
      <c r="AD43" s="76">
        <f>+'Input Sheet'!AI133</f>
        <v>0</v>
      </c>
      <c r="AE43" s="76">
        <f>+'Input Sheet'!AJ133</f>
        <v>0</v>
      </c>
      <c r="AF43" s="76">
        <f>+'Input Sheet'!AK133</f>
        <v>0</v>
      </c>
      <c r="AG43" s="76">
        <f>+'Input Sheet'!AL133</f>
        <v>0</v>
      </c>
      <c r="AH43" s="76">
        <f>+'Input Sheet'!AM133</f>
        <v>0</v>
      </c>
      <c r="AI43" s="76">
        <f>+'Input Sheet'!AN133</f>
        <v>0</v>
      </c>
      <c r="AJ43" s="76">
        <f>+'Input Sheet'!AO133</f>
        <v>0</v>
      </c>
      <c r="AK43" s="76">
        <f>+'Input Sheet'!AP133</f>
        <v>0</v>
      </c>
      <c r="AL43" s="76">
        <f>+'Input Sheet'!AQ133</f>
        <v>0</v>
      </c>
      <c r="AM43" s="76">
        <f>+'Input Sheet'!AR133</f>
        <v>0</v>
      </c>
      <c r="AN43" s="76">
        <f>+'Input Sheet'!AS133</f>
        <v>0</v>
      </c>
      <c r="AO43" s="76">
        <f>+'Input Sheet'!AT133</f>
        <v>0</v>
      </c>
      <c r="AP43" s="76">
        <f>+'Input Sheet'!AU133</f>
        <v>0</v>
      </c>
      <c r="AQ43" s="76">
        <f>+'Input Sheet'!AV133</f>
        <v>0</v>
      </c>
      <c r="AR43" s="76">
        <f>+'Input Sheet'!AW133</f>
        <v>0</v>
      </c>
      <c r="AS43" s="76">
        <f>+'Input Sheet'!AX133</f>
        <v>0</v>
      </c>
      <c r="AT43" s="76">
        <f>+'Input Sheet'!AY133</f>
        <v>0</v>
      </c>
      <c r="AU43" s="76">
        <f>+'Input Sheet'!AZ133</f>
        <v>0</v>
      </c>
      <c r="AV43" s="76">
        <f>+'Input Sheet'!BA133</f>
        <v>0</v>
      </c>
      <c r="AW43" s="76">
        <f>+'Input Sheet'!BB133</f>
        <v>0</v>
      </c>
      <c r="AX43" s="76">
        <f>+'Input Sheet'!BC133</f>
        <v>0</v>
      </c>
      <c r="AY43" s="76">
        <f>+'Input Sheet'!BD133</f>
        <v>0</v>
      </c>
      <c r="AZ43" s="76">
        <f>+'Input Sheet'!BE133</f>
        <v>0</v>
      </c>
      <c r="BA43" s="76">
        <f>+'Input Sheet'!BF133</f>
        <v>0</v>
      </c>
      <c r="BB43" s="76">
        <f>+'Input Sheet'!BG133</f>
        <v>0</v>
      </c>
      <c r="BC43" s="6"/>
    </row>
    <row r="44" spans="1:55" ht="3.75" customHeight="1" thickBot="1" x14ac:dyDescent="0.3">
      <c r="A44" s="6"/>
      <c r="B44" s="168"/>
      <c r="C44" s="170"/>
      <c r="D44" s="171"/>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0"/>
      <c r="AK44" s="170"/>
      <c r="AL44" s="170"/>
      <c r="AM44" s="170"/>
      <c r="AN44" s="170"/>
      <c r="AO44" s="170"/>
      <c r="AP44" s="170"/>
      <c r="AQ44" s="170"/>
      <c r="AR44" s="170"/>
      <c r="AS44" s="170"/>
      <c r="AT44" s="170"/>
      <c r="AU44" s="170"/>
      <c r="AV44" s="170"/>
      <c r="AW44" s="170"/>
      <c r="AX44" s="170"/>
      <c r="AY44" s="170"/>
      <c r="AZ44" s="170"/>
      <c r="BA44" s="170"/>
      <c r="BB44" s="170"/>
      <c r="BC44" s="6"/>
    </row>
    <row r="45" spans="1:55" ht="16.5" thickBot="1" x14ac:dyDescent="0.3">
      <c r="A45" s="6"/>
      <c r="B45" s="11"/>
      <c r="C45" s="11" t="s">
        <v>60</v>
      </c>
      <c r="D45" s="171"/>
      <c r="E45" s="77">
        <f t="shared" ref="E45:AR45" si="12">+SUM(E36:E43)</f>
        <v>0</v>
      </c>
      <c r="F45" s="78">
        <f t="shared" si="12"/>
        <v>0</v>
      </c>
      <c r="G45" s="78">
        <f t="shared" si="12"/>
        <v>0</v>
      </c>
      <c r="H45" s="78">
        <f t="shared" si="12"/>
        <v>0</v>
      </c>
      <c r="I45" s="78">
        <f t="shared" si="12"/>
        <v>0</v>
      </c>
      <c r="J45" s="78">
        <f t="shared" si="12"/>
        <v>0</v>
      </c>
      <c r="K45" s="78">
        <f t="shared" si="12"/>
        <v>0</v>
      </c>
      <c r="L45" s="78">
        <f t="shared" si="12"/>
        <v>0</v>
      </c>
      <c r="M45" s="78">
        <f t="shared" si="12"/>
        <v>0</v>
      </c>
      <c r="N45" s="78">
        <f t="shared" si="12"/>
        <v>0</v>
      </c>
      <c r="O45" s="78">
        <f t="shared" si="12"/>
        <v>0</v>
      </c>
      <c r="P45" s="78">
        <f t="shared" si="12"/>
        <v>0</v>
      </c>
      <c r="Q45" s="78">
        <f t="shared" si="12"/>
        <v>0</v>
      </c>
      <c r="R45" s="78">
        <f t="shared" si="12"/>
        <v>0</v>
      </c>
      <c r="S45" s="78">
        <f t="shared" si="12"/>
        <v>0</v>
      </c>
      <c r="T45" s="78" t="e">
        <f t="shared" si="12"/>
        <v>#VALUE!</v>
      </c>
      <c r="U45" s="78" t="e">
        <f t="shared" si="12"/>
        <v>#VALUE!</v>
      </c>
      <c r="V45" s="78" t="e">
        <f t="shared" si="12"/>
        <v>#VALUE!</v>
      </c>
      <c r="W45" s="78" t="e">
        <f t="shared" si="12"/>
        <v>#VALUE!</v>
      </c>
      <c r="X45" s="78" t="e">
        <f t="shared" si="12"/>
        <v>#VALUE!</v>
      </c>
      <c r="Y45" s="78" t="e">
        <f t="shared" si="12"/>
        <v>#VALUE!</v>
      </c>
      <c r="Z45" s="78" t="e">
        <f t="shared" si="12"/>
        <v>#VALUE!</v>
      </c>
      <c r="AA45" s="78" t="e">
        <f t="shared" si="12"/>
        <v>#VALUE!</v>
      </c>
      <c r="AB45" s="78" t="e">
        <f t="shared" si="12"/>
        <v>#VALUE!</v>
      </c>
      <c r="AC45" s="78" t="e">
        <f t="shared" si="12"/>
        <v>#VALUE!</v>
      </c>
      <c r="AD45" s="78" t="e">
        <f t="shared" si="12"/>
        <v>#VALUE!</v>
      </c>
      <c r="AE45" s="78" t="e">
        <f t="shared" si="12"/>
        <v>#VALUE!</v>
      </c>
      <c r="AF45" s="78" t="e">
        <f t="shared" si="12"/>
        <v>#VALUE!</v>
      </c>
      <c r="AG45" s="78" t="e">
        <f t="shared" si="12"/>
        <v>#VALUE!</v>
      </c>
      <c r="AH45" s="78" t="e">
        <f t="shared" si="12"/>
        <v>#VALUE!</v>
      </c>
      <c r="AI45" s="78" t="e">
        <f t="shared" si="12"/>
        <v>#VALUE!</v>
      </c>
      <c r="AJ45" s="78" t="e">
        <f t="shared" si="12"/>
        <v>#VALUE!</v>
      </c>
      <c r="AK45" s="78" t="e">
        <f t="shared" si="12"/>
        <v>#VALUE!</v>
      </c>
      <c r="AL45" s="78" t="e">
        <f t="shared" si="12"/>
        <v>#VALUE!</v>
      </c>
      <c r="AM45" s="78" t="e">
        <f t="shared" si="12"/>
        <v>#VALUE!</v>
      </c>
      <c r="AN45" s="78" t="e">
        <f t="shared" si="12"/>
        <v>#VALUE!</v>
      </c>
      <c r="AO45" s="78" t="e">
        <f t="shared" si="12"/>
        <v>#VALUE!</v>
      </c>
      <c r="AP45" s="78" t="e">
        <f t="shared" si="12"/>
        <v>#VALUE!</v>
      </c>
      <c r="AQ45" s="78" t="e">
        <f t="shared" si="12"/>
        <v>#VALUE!</v>
      </c>
      <c r="AR45" s="78" t="e">
        <f t="shared" si="12"/>
        <v>#VALUE!</v>
      </c>
      <c r="AS45" s="78" t="e">
        <f t="shared" ref="AS45:BB45" si="13">+SUM(AS36:AS43)</f>
        <v>#VALUE!</v>
      </c>
      <c r="AT45" s="78" t="e">
        <f t="shared" si="13"/>
        <v>#VALUE!</v>
      </c>
      <c r="AU45" s="78" t="e">
        <f t="shared" si="13"/>
        <v>#VALUE!</v>
      </c>
      <c r="AV45" s="78" t="e">
        <f t="shared" si="13"/>
        <v>#VALUE!</v>
      </c>
      <c r="AW45" s="78" t="e">
        <f t="shared" si="13"/>
        <v>#VALUE!</v>
      </c>
      <c r="AX45" s="78" t="e">
        <f t="shared" si="13"/>
        <v>#VALUE!</v>
      </c>
      <c r="AY45" s="78" t="e">
        <f t="shared" si="13"/>
        <v>#VALUE!</v>
      </c>
      <c r="AZ45" s="78" t="e">
        <f t="shared" si="13"/>
        <v>#VALUE!</v>
      </c>
      <c r="BA45" s="78" t="e">
        <f t="shared" si="13"/>
        <v>#VALUE!</v>
      </c>
      <c r="BB45" s="78" t="e">
        <f t="shared" si="13"/>
        <v>#VALUE!</v>
      </c>
      <c r="BC45" s="6"/>
    </row>
    <row r="46" spans="1:55" ht="16.5" thickBot="1" x14ac:dyDescent="0.3">
      <c r="A46" s="6"/>
      <c r="B46" s="11"/>
      <c r="C46" s="11" t="s">
        <v>61</v>
      </c>
      <c r="D46" s="171"/>
      <c r="E46" s="77">
        <f>+E45</f>
        <v>0</v>
      </c>
      <c r="F46" s="78">
        <f>+F45+E46</f>
        <v>0</v>
      </c>
      <c r="G46" s="78">
        <f t="shared" ref="G46:BB46" si="14">+G45+F46</f>
        <v>0</v>
      </c>
      <c r="H46" s="78">
        <f t="shared" si="14"/>
        <v>0</v>
      </c>
      <c r="I46" s="78">
        <f t="shared" si="14"/>
        <v>0</v>
      </c>
      <c r="J46" s="78">
        <f t="shared" si="14"/>
        <v>0</v>
      </c>
      <c r="K46" s="78">
        <f t="shared" si="14"/>
        <v>0</v>
      </c>
      <c r="L46" s="78">
        <f t="shared" si="14"/>
        <v>0</v>
      </c>
      <c r="M46" s="78">
        <f t="shared" si="14"/>
        <v>0</v>
      </c>
      <c r="N46" s="78">
        <f t="shared" si="14"/>
        <v>0</v>
      </c>
      <c r="O46" s="78">
        <f t="shared" si="14"/>
        <v>0</v>
      </c>
      <c r="P46" s="78">
        <f t="shared" si="14"/>
        <v>0</v>
      </c>
      <c r="Q46" s="78">
        <f t="shared" si="14"/>
        <v>0</v>
      </c>
      <c r="R46" s="78">
        <f t="shared" si="14"/>
        <v>0</v>
      </c>
      <c r="S46" s="78">
        <f t="shared" si="14"/>
        <v>0</v>
      </c>
      <c r="T46" s="78" t="e">
        <f t="shared" si="14"/>
        <v>#VALUE!</v>
      </c>
      <c r="U46" s="78" t="e">
        <f t="shared" si="14"/>
        <v>#VALUE!</v>
      </c>
      <c r="V46" s="78" t="e">
        <f t="shared" si="14"/>
        <v>#VALUE!</v>
      </c>
      <c r="W46" s="78" t="e">
        <f t="shared" si="14"/>
        <v>#VALUE!</v>
      </c>
      <c r="X46" s="78" t="e">
        <f t="shared" si="14"/>
        <v>#VALUE!</v>
      </c>
      <c r="Y46" s="78" t="e">
        <f t="shared" si="14"/>
        <v>#VALUE!</v>
      </c>
      <c r="Z46" s="78" t="e">
        <f t="shared" si="14"/>
        <v>#VALUE!</v>
      </c>
      <c r="AA46" s="78" t="e">
        <f t="shared" si="14"/>
        <v>#VALUE!</v>
      </c>
      <c r="AB46" s="78" t="e">
        <f t="shared" si="14"/>
        <v>#VALUE!</v>
      </c>
      <c r="AC46" s="78" t="e">
        <f t="shared" si="14"/>
        <v>#VALUE!</v>
      </c>
      <c r="AD46" s="78" t="e">
        <f t="shared" si="14"/>
        <v>#VALUE!</v>
      </c>
      <c r="AE46" s="78" t="e">
        <f t="shared" si="14"/>
        <v>#VALUE!</v>
      </c>
      <c r="AF46" s="78" t="e">
        <f t="shared" si="14"/>
        <v>#VALUE!</v>
      </c>
      <c r="AG46" s="78" t="e">
        <f t="shared" si="14"/>
        <v>#VALUE!</v>
      </c>
      <c r="AH46" s="78" t="e">
        <f t="shared" si="14"/>
        <v>#VALUE!</v>
      </c>
      <c r="AI46" s="78" t="e">
        <f t="shared" si="14"/>
        <v>#VALUE!</v>
      </c>
      <c r="AJ46" s="78" t="e">
        <f t="shared" si="14"/>
        <v>#VALUE!</v>
      </c>
      <c r="AK46" s="78" t="e">
        <f t="shared" si="14"/>
        <v>#VALUE!</v>
      </c>
      <c r="AL46" s="78" t="e">
        <f t="shared" si="14"/>
        <v>#VALUE!</v>
      </c>
      <c r="AM46" s="78" t="e">
        <f t="shared" si="14"/>
        <v>#VALUE!</v>
      </c>
      <c r="AN46" s="78" t="e">
        <f t="shared" si="14"/>
        <v>#VALUE!</v>
      </c>
      <c r="AO46" s="78" t="e">
        <f t="shared" si="14"/>
        <v>#VALUE!</v>
      </c>
      <c r="AP46" s="78" t="e">
        <f t="shared" si="14"/>
        <v>#VALUE!</v>
      </c>
      <c r="AQ46" s="78" t="e">
        <f t="shared" si="14"/>
        <v>#VALUE!</v>
      </c>
      <c r="AR46" s="78" t="e">
        <f t="shared" si="14"/>
        <v>#VALUE!</v>
      </c>
      <c r="AS46" s="78" t="e">
        <f t="shared" si="14"/>
        <v>#VALUE!</v>
      </c>
      <c r="AT46" s="78" t="e">
        <f t="shared" si="14"/>
        <v>#VALUE!</v>
      </c>
      <c r="AU46" s="78" t="e">
        <f t="shared" si="14"/>
        <v>#VALUE!</v>
      </c>
      <c r="AV46" s="78" t="e">
        <f t="shared" si="14"/>
        <v>#VALUE!</v>
      </c>
      <c r="AW46" s="78" t="e">
        <f t="shared" si="14"/>
        <v>#VALUE!</v>
      </c>
      <c r="AX46" s="78" t="e">
        <f t="shared" si="14"/>
        <v>#VALUE!</v>
      </c>
      <c r="AY46" s="78" t="e">
        <f t="shared" si="14"/>
        <v>#VALUE!</v>
      </c>
      <c r="AZ46" s="78" t="e">
        <f t="shared" si="14"/>
        <v>#VALUE!</v>
      </c>
      <c r="BA46" s="78" t="e">
        <f t="shared" si="14"/>
        <v>#VALUE!</v>
      </c>
      <c r="BB46" s="78" t="e">
        <f t="shared" si="14"/>
        <v>#VALUE!</v>
      </c>
      <c r="BC46" s="6"/>
    </row>
    <row r="47" spans="1:55" ht="15.75" x14ac:dyDescent="0.25">
      <c r="A47" s="6"/>
      <c r="B47" s="11"/>
      <c r="C47" s="11"/>
      <c r="D47" s="7"/>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row>
    <row r="48" spans="1:55" x14ac:dyDescent="0.2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row>
    <row r="49" spans="1:55" x14ac:dyDescent="0.2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row>
    <row r="50" spans="1:55" x14ac:dyDescent="0.25">
      <c r="A50" s="6"/>
      <c r="B50" s="111"/>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row>
    <row r="51" spans="1:55" x14ac:dyDescent="0.2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row>
  </sheetData>
  <sheetProtection algorithmName="SHA-512" hashValue="oQEQ0XH6HKz1Yu3QmG6fpJSaSCkknEQ7DkKJMRB7apZijc3ii38VBqhgOfpoTo4ISXexUY4YgOjFejD2VY9fpA==" saltValue="JQPjldGKuCWnsaRlqEm9QA==" spinCount="100000" sheet="1" objects="1" scenarios="1"/>
  <dataConsolidate/>
  <mergeCells count="2">
    <mergeCell ref="C3:G5"/>
    <mergeCell ref="C6:G6"/>
  </mergeCells>
  <pageMargins left="0.7" right="0.7" top="0.75" bottom="0.75" header="0.3" footer="0.3"/>
  <pageSetup paperSize="9" scale="37" fitToHeight="0" orientation="landscape" r:id="rId1"/>
  <colBreaks count="1" manualBreakCount="1">
    <brk id="19" max="47" man="1"/>
  </colBreaks>
  <ignoredErrors>
    <ignoredError sqref="C18 C31 E11:BB13 E29:BB30 E36:BB41 E43:BB46 E16:BB26 F15:BB15" evalError="1"/>
  </ignoredErrors>
  <extLst>
    <ext xmlns:x14="http://schemas.microsoft.com/office/spreadsheetml/2009/9/main" uri="{78C0D931-6437-407d-A8EE-F0AAD7539E65}">
      <x14:conditionalFormattings>
        <x14:conditionalFormatting xmlns:xm="http://schemas.microsoft.com/office/excel/2006/main">
          <x14:cfRule type="expression" priority="3755" id="{5C81FA53-ADDB-40C1-8139-036523AC33F4}">
            <xm:f>'Input Sheet'!$B$8&lt;5</xm:f>
            <x14:dxf>
              <font>
                <color rgb="FFFF7C80"/>
              </font>
            </x14:dxf>
          </x14:cfRule>
          <x14:cfRule type="expression" priority="3756" id="{FE9EDEA9-DABE-4683-A251-847E05DFD8FB}">
            <xm:f>'Input Sheet'!$G$12=0</xm:f>
            <x14:dxf>
              <font>
                <color rgb="FFFF7C80"/>
              </font>
            </x14:dxf>
          </x14:cfRule>
          <xm:sqref>C17:C18</xm:sqref>
        </x14:conditionalFormatting>
        <x14:conditionalFormatting xmlns:xm="http://schemas.microsoft.com/office/excel/2006/main">
          <x14:cfRule type="expression" priority="3757" id="{989A67C3-2BA5-4C44-BA14-6293B305F36E}">
            <xm:f>'Input Sheet'!$B$8&lt;5</xm:f>
            <x14:dxf>
              <font>
                <color rgb="FFF4B084"/>
              </font>
            </x14:dxf>
          </x14:cfRule>
          <x14:cfRule type="expression" priority="3758" id="{7C3A3CA3-3B69-4D1D-B392-2486569602B8}">
            <xm:f>'Input Sheet'!$G$12=0</xm:f>
            <x14:dxf>
              <font>
                <color rgb="FFF4B084"/>
              </font>
            </x14:dxf>
          </x14:cfRule>
          <xm:sqref>C30:C31</xm:sqref>
        </x14:conditionalFormatting>
        <x14:conditionalFormatting xmlns:xm="http://schemas.microsoft.com/office/excel/2006/main">
          <x14:cfRule type="expression" priority="3760" id="{9ABDFCCF-B345-4A18-A48F-8BDC0D9E9462}">
            <xm:f>'Input Sheet'!$B$8&lt;5</xm:f>
            <x14:dxf>
              <font>
                <color theme="0"/>
              </font>
            </x14:dxf>
          </x14:cfRule>
          <x14:cfRule type="expression" priority="3759" id="{61E965DE-6CEF-4FB8-9251-0FFDA3570711}">
            <xm:f>'Input Sheet'!$G$12=0</xm:f>
            <x14:dxf>
              <font>
                <color theme="0"/>
              </font>
            </x14:dxf>
          </x14:cfRule>
          <xm:sqref>E11:BB17 E23:BB30 E36:BB46 C11:C15 C23:C28</xm:sqref>
        </x14:conditionalFormatting>
        <x14:conditionalFormatting xmlns:xm="http://schemas.microsoft.com/office/excel/2006/main">
          <x14:cfRule type="expression" priority="3246" id="{8E79E4AD-3B56-4022-A7CA-DBB7AA3F3F80}">
            <xm:f>$J$9&gt;'Input Sheet'!$G$14</xm:f>
            <x14:dxf>
              <font>
                <color theme="2" tint="-0.24994659260841701"/>
              </font>
              <fill>
                <patternFill>
                  <bgColor theme="2" tint="-0.24994659260841701"/>
                </patternFill>
              </fill>
              <border>
                <left/>
                <right/>
                <top/>
                <bottom/>
                <vertical/>
                <horizontal/>
              </border>
            </x14:dxf>
          </x14:cfRule>
          <xm:sqref>J9:J46</xm:sqref>
        </x14:conditionalFormatting>
        <x14:conditionalFormatting xmlns:xm="http://schemas.microsoft.com/office/excel/2006/main">
          <x14:cfRule type="expression" priority="3242" id="{DEE29BB3-FF15-44B3-8364-A9193FE7C558}">
            <xm:f>$K$9&gt;'Input Sheet'!$G$14</xm:f>
            <x14:dxf>
              <font>
                <color theme="2" tint="-0.24994659260841701"/>
              </font>
              <fill>
                <patternFill>
                  <bgColor theme="2" tint="-0.24994659260841701"/>
                </patternFill>
              </fill>
              <border>
                <left/>
                <right/>
                <top/>
                <bottom/>
              </border>
            </x14:dxf>
          </x14:cfRule>
          <xm:sqref>K9:K46</xm:sqref>
        </x14:conditionalFormatting>
        <x14:conditionalFormatting xmlns:xm="http://schemas.microsoft.com/office/excel/2006/main">
          <x14:cfRule type="expression" priority="3245" id="{7C8A204B-D83B-4008-8A4E-01BD83F803E8}">
            <xm:f>$L$9&gt;'Input Sheet'!$G$14</xm:f>
            <x14:dxf>
              <font>
                <color theme="2" tint="-0.24994659260841701"/>
              </font>
              <fill>
                <patternFill>
                  <bgColor theme="2" tint="-0.24994659260841701"/>
                </patternFill>
              </fill>
              <border>
                <left/>
                <right/>
                <top/>
                <bottom/>
              </border>
            </x14:dxf>
          </x14:cfRule>
          <xm:sqref>L9:L46</xm:sqref>
        </x14:conditionalFormatting>
        <x14:conditionalFormatting xmlns:xm="http://schemas.microsoft.com/office/excel/2006/main">
          <x14:cfRule type="expression" priority="3244" id="{A1D6D5EB-FEED-4529-8F89-43EE5D16823E}">
            <xm:f>$M$9&gt;'Input Sheet'!$G$14</xm:f>
            <x14:dxf>
              <font>
                <color theme="2" tint="-0.24994659260841701"/>
              </font>
              <fill>
                <patternFill>
                  <bgColor theme="2" tint="-0.24994659260841701"/>
                </patternFill>
              </fill>
              <border>
                <left/>
                <right/>
                <top/>
                <bottom/>
              </border>
            </x14:dxf>
          </x14:cfRule>
          <xm:sqref>M9:M46</xm:sqref>
        </x14:conditionalFormatting>
        <x14:conditionalFormatting xmlns:xm="http://schemas.microsoft.com/office/excel/2006/main">
          <x14:cfRule type="expression" priority="3243" id="{DA8D9F60-981E-4F9F-9CEF-64FF26901283}">
            <xm:f>$N$9&gt;'Input Sheet'!$G$14</xm:f>
            <x14:dxf>
              <font>
                <color theme="2" tint="-0.24994659260841701"/>
              </font>
              <fill>
                <patternFill>
                  <bgColor theme="2" tint="-0.24994659260841701"/>
                </patternFill>
              </fill>
              <border>
                <left/>
                <right/>
                <top/>
                <bottom/>
              </border>
            </x14:dxf>
          </x14:cfRule>
          <xm:sqref>N9:N46</xm:sqref>
        </x14:conditionalFormatting>
        <x14:conditionalFormatting xmlns:xm="http://schemas.microsoft.com/office/excel/2006/main">
          <x14:cfRule type="expression" priority="3230" id="{CBDFCE15-DC33-4B9A-9870-0FF7FC60BE14}">
            <xm:f>$O$9&gt;'Input Sheet'!$G$14</xm:f>
            <x14:dxf>
              <font>
                <color theme="2" tint="-0.24994659260841701"/>
              </font>
              <fill>
                <patternFill>
                  <bgColor theme="2" tint="-0.24994659260841701"/>
                </patternFill>
              </fill>
              <border>
                <left/>
                <right/>
                <top/>
                <bottom/>
                <vertical/>
                <horizontal/>
              </border>
            </x14:dxf>
          </x14:cfRule>
          <xm:sqref>O9:O46</xm:sqref>
        </x14:conditionalFormatting>
        <x14:conditionalFormatting xmlns:xm="http://schemas.microsoft.com/office/excel/2006/main">
          <x14:cfRule type="expression" priority="3229" id="{38D1FBB1-126F-4ADC-B2C7-C96A02B9328F}">
            <xm:f>$P$9&gt;'Input Sheet'!$G$14</xm:f>
            <x14:dxf>
              <font>
                <color theme="2" tint="-0.24994659260841701"/>
              </font>
              <fill>
                <patternFill>
                  <bgColor theme="2" tint="-0.24994659260841701"/>
                </patternFill>
              </fill>
              <border>
                <left/>
                <right/>
                <top/>
                <bottom/>
                <vertical/>
                <horizontal/>
              </border>
            </x14:dxf>
          </x14:cfRule>
          <xm:sqref>P9:P46</xm:sqref>
        </x14:conditionalFormatting>
        <x14:conditionalFormatting xmlns:xm="http://schemas.microsoft.com/office/excel/2006/main">
          <x14:cfRule type="expression" priority="3228" id="{31CC1169-0E4D-47EE-A278-E0E7E7953ABF}">
            <xm:f>$Q$9&gt;'Input Sheet'!$G$14</xm:f>
            <x14:dxf>
              <font>
                <color theme="2" tint="-0.24994659260841701"/>
              </font>
              <fill>
                <patternFill>
                  <bgColor theme="2" tint="-0.24994659260841701"/>
                </patternFill>
              </fill>
              <border>
                <left/>
                <right/>
                <top/>
                <bottom/>
                <vertical/>
                <horizontal/>
              </border>
            </x14:dxf>
          </x14:cfRule>
          <xm:sqref>Q9:Q46</xm:sqref>
        </x14:conditionalFormatting>
        <x14:conditionalFormatting xmlns:xm="http://schemas.microsoft.com/office/excel/2006/main">
          <x14:cfRule type="expression" priority="3227" id="{46254FD4-A697-478E-B563-8F197C9012CB}">
            <xm:f>$R$9&gt;'Input Sheet'!$G$14</xm:f>
            <x14:dxf>
              <font>
                <color theme="2" tint="-0.24994659260841701"/>
              </font>
              <fill>
                <patternFill>
                  <bgColor theme="2" tint="-0.24994659260841701"/>
                </patternFill>
              </fill>
              <border>
                <left/>
                <right/>
                <top/>
                <bottom/>
                <vertical/>
                <horizontal/>
              </border>
            </x14:dxf>
          </x14:cfRule>
          <xm:sqref>R9:R46</xm:sqref>
        </x14:conditionalFormatting>
        <x14:conditionalFormatting xmlns:xm="http://schemas.microsoft.com/office/excel/2006/main">
          <x14:cfRule type="expression" priority="3226" id="{A508F81D-EB31-4E78-8EC8-04D221C92E52}">
            <xm:f>$S$9&gt;'Input Sheet'!$G$14</xm:f>
            <x14:dxf>
              <font>
                <color theme="2" tint="-0.24994659260841701"/>
              </font>
              <fill>
                <patternFill>
                  <bgColor theme="2" tint="-0.24994659260841701"/>
                </patternFill>
              </fill>
              <border>
                <left/>
                <right/>
                <top/>
                <bottom/>
                <vertical/>
                <horizontal/>
              </border>
            </x14:dxf>
          </x14:cfRule>
          <xm:sqref>S9:S46</xm:sqref>
        </x14:conditionalFormatting>
        <x14:conditionalFormatting xmlns:xm="http://schemas.microsoft.com/office/excel/2006/main">
          <x14:cfRule type="expression" priority="3225" id="{4B036E00-A7BB-4941-BAB6-AA2189F85090}">
            <xm:f>$T$9&gt;'Input Sheet'!$G$14</xm:f>
            <x14:dxf>
              <font>
                <color theme="2" tint="-0.24994659260841701"/>
              </font>
              <fill>
                <patternFill>
                  <bgColor theme="2" tint="-0.24994659260841701"/>
                </patternFill>
              </fill>
              <border>
                <left/>
                <right/>
                <top/>
                <bottom/>
                <vertical/>
                <horizontal/>
              </border>
            </x14:dxf>
          </x14:cfRule>
          <xm:sqref>T9:T46</xm:sqref>
        </x14:conditionalFormatting>
        <x14:conditionalFormatting xmlns:xm="http://schemas.microsoft.com/office/excel/2006/main">
          <x14:cfRule type="expression" priority="3224" id="{6ED6912F-853A-402A-9977-F5BE6BF30AF7}">
            <xm:f>$U$9&gt;'Input Sheet'!$G$14</xm:f>
            <x14:dxf>
              <font>
                <color theme="2" tint="-0.24994659260841701"/>
              </font>
              <fill>
                <patternFill>
                  <bgColor theme="2" tint="-0.24994659260841701"/>
                </patternFill>
              </fill>
              <border>
                <left/>
                <right/>
                <top/>
                <bottom/>
                <vertical/>
                <horizontal/>
              </border>
            </x14:dxf>
          </x14:cfRule>
          <xm:sqref>U9:U46</xm:sqref>
        </x14:conditionalFormatting>
        <x14:conditionalFormatting xmlns:xm="http://schemas.microsoft.com/office/excel/2006/main">
          <x14:cfRule type="expression" priority="3223" id="{8E575B3C-58C3-4CFE-AB0F-E206667BC0EC}">
            <xm:f>$V$9&gt;'Input Sheet'!$G$14</xm:f>
            <x14:dxf>
              <font>
                <color theme="2" tint="-0.24994659260841701"/>
              </font>
              <fill>
                <patternFill>
                  <bgColor theme="2" tint="-0.24994659260841701"/>
                </patternFill>
              </fill>
              <border>
                <left/>
                <right/>
                <top/>
                <bottom/>
                <vertical/>
                <horizontal/>
              </border>
            </x14:dxf>
          </x14:cfRule>
          <xm:sqref>V9:V46</xm:sqref>
        </x14:conditionalFormatting>
        <x14:conditionalFormatting xmlns:xm="http://schemas.microsoft.com/office/excel/2006/main">
          <x14:cfRule type="expression" priority="3222" id="{2AD6254C-884B-4D56-A850-A915AA688736}">
            <xm:f>$W$9&gt;'Input Sheet'!$G$14</xm:f>
            <x14:dxf>
              <font>
                <color theme="2" tint="-0.24994659260841701"/>
              </font>
              <fill>
                <patternFill>
                  <bgColor theme="2" tint="-0.24994659260841701"/>
                </patternFill>
              </fill>
              <border>
                <left/>
                <right/>
                <top/>
                <bottom/>
                <vertical/>
                <horizontal/>
              </border>
            </x14:dxf>
          </x14:cfRule>
          <xm:sqref>W9:W46</xm:sqref>
        </x14:conditionalFormatting>
        <x14:conditionalFormatting xmlns:xm="http://schemas.microsoft.com/office/excel/2006/main">
          <x14:cfRule type="expression" priority="3221" id="{CF0FAFBC-055F-43CC-892C-E887513C487F}">
            <xm:f>$X$9&gt;'Input Sheet'!$G$14</xm:f>
            <x14:dxf>
              <font>
                <color theme="2" tint="-0.24994659260841701"/>
              </font>
              <fill>
                <patternFill>
                  <bgColor theme="2" tint="-0.24994659260841701"/>
                </patternFill>
              </fill>
              <border>
                <left/>
                <right/>
                <top/>
                <bottom/>
                <vertical/>
                <horizontal/>
              </border>
            </x14:dxf>
          </x14:cfRule>
          <xm:sqref>X9:X46</xm:sqref>
        </x14:conditionalFormatting>
        <x14:conditionalFormatting xmlns:xm="http://schemas.microsoft.com/office/excel/2006/main">
          <x14:cfRule type="expression" priority="3220" id="{F59B356E-8FEC-4DEC-8442-790E1F2031DC}">
            <xm:f>$Y$9&gt;'Input Sheet'!$G$14</xm:f>
            <x14:dxf>
              <font>
                <color theme="2" tint="-0.24994659260841701"/>
              </font>
              <fill>
                <patternFill>
                  <bgColor theme="2" tint="-0.24994659260841701"/>
                </patternFill>
              </fill>
              <border>
                <left/>
                <right/>
                <top/>
                <bottom/>
                <vertical/>
                <horizontal/>
              </border>
            </x14:dxf>
          </x14:cfRule>
          <xm:sqref>Y9:Y46</xm:sqref>
        </x14:conditionalFormatting>
        <x14:conditionalFormatting xmlns:xm="http://schemas.microsoft.com/office/excel/2006/main">
          <x14:cfRule type="expression" priority="3219" id="{4D8F397E-8E61-4122-A44C-7FB5B57574E0}">
            <xm:f>$Z$9&gt;'Input Sheet'!$G$14</xm:f>
            <x14:dxf>
              <font>
                <color theme="2" tint="-0.24994659260841701"/>
              </font>
              <fill>
                <patternFill>
                  <bgColor theme="2" tint="-0.24994659260841701"/>
                </patternFill>
              </fill>
              <border>
                <left/>
                <right/>
                <top/>
                <bottom/>
                <vertical/>
                <horizontal/>
              </border>
            </x14:dxf>
          </x14:cfRule>
          <xm:sqref>Z9:Z46</xm:sqref>
        </x14:conditionalFormatting>
        <x14:conditionalFormatting xmlns:xm="http://schemas.microsoft.com/office/excel/2006/main">
          <x14:cfRule type="expression" priority="3218" id="{448E41E0-50E1-40FF-A91D-CB5369370426}">
            <xm:f>$AA$9&gt;'Input Sheet'!$G$14</xm:f>
            <x14:dxf>
              <font>
                <color theme="2" tint="-0.24994659260841701"/>
              </font>
              <fill>
                <patternFill>
                  <bgColor theme="2" tint="-0.24994659260841701"/>
                </patternFill>
              </fill>
              <border>
                <left/>
                <right/>
                <top/>
                <bottom/>
                <vertical/>
                <horizontal/>
              </border>
            </x14:dxf>
          </x14:cfRule>
          <xm:sqref>AA9:AA46</xm:sqref>
        </x14:conditionalFormatting>
        <x14:conditionalFormatting xmlns:xm="http://schemas.microsoft.com/office/excel/2006/main">
          <x14:cfRule type="expression" priority="3217" id="{63E97399-81CE-4F49-BED4-ACDDEDF153EC}">
            <xm:f>$AB$9&gt;'Input Sheet'!$G$14</xm:f>
            <x14:dxf>
              <font>
                <color theme="2" tint="-0.24994659260841701"/>
              </font>
              <fill>
                <patternFill>
                  <bgColor theme="2" tint="-0.24994659260841701"/>
                </patternFill>
              </fill>
              <border>
                <left/>
                <right/>
                <top/>
                <bottom/>
                <vertical/>
                <horizontal/>
              </border>
            </x14:dxf>
          </x14:cfRule>
          <xm:sqref>AB9:AB46</xm:sqref>
        </x14:conditionalFormatting>
        <x14:conditionalFormatting xmlns:xm="http://schemas.microsoft.com/office/excel/2006/main">
          <x14:cfRule type="expression" priority="3216" id="{893B7F40-60EE-49C6-ACCB-911AC7DA6CC2}">
            <xm:f>$AC$9&gt;'Input Sheet'!$G$14</xm:f>
            <x14:dxf>
              <font>
                <color theme="2" tint="-0.24994659260841701"/>
              </font>
              <fill>
                <patternFill>
                  <bgColor theme="2" tint="-0.24994659260841701"/>
                </patternFill>
              </fill>
              <border>
                <left/>
                <right/>
                <top/>
                <bottom/>
              </border>
            </x14:dxf>
          </x14:cfRule>
          <xm:sqref>AC9:AC46</xm:sqref>
        </x14:conditionalFormatting>
        <x14:conditionalFormatting xmlns:xm="http://schemas.microsoft.com/office/excel/2006/main">
          <x14:cfRule type="expression" priority="3215" id="{E2FBC379-8110-43F5-97DC-B2FE2D1A1DF7}">
            <xm:f>$AD$9&gt;'Input Sheet'!$G$14</xm:f>
            <x14:dxf>
              <font>
                <color theme="2" tint="-0.24994659260841701"/>
              </font>
              <fill>
                <patternFill>
                  <bgColor theme="2" tint="-0.24994659260841701"/>
                </patternFill>
              </fill>
              <border>
                <left/>
                <right/>
                <top/>
                <bottom/>
                <vertical/>
                <horizontal/>
              </border>
            </x14:dxf>
          </x14:cfRule>
          <xm:sqref>AD7:AD46</xm:sqref>
        </x14:conditionalFormatting>
        <x14:conditionalFormatting xmlns:xm="http://schemas.microsoft.com/office/excel/2006/main">
          <x14:cfRule type="expression" priority="3241" id="{0D1C351B-660D-41BC-A355-DEFC537B0A2E}">
            <xm:f>$AE$9&gt;'Input Sheet'!$G$14</xm:f>
            <x14:dxf>
              <font>
                <color theme="2" tint="-0.24994659260841701"/>
              </font>
              <fill>
                <patternFill>
                  <bgColor theme="2" tint="-0.24994659260841701"/>
                </patternFill>
              </fill>
              <border>
                <left/>
                <right/>
                <top/>
                <bottom/>
                <vertical/>
                <horizontal/>
              </border>
            </x14:dxf>
          </x14:cfRule>
          <xm:sqref>AE9:AE46</xm:sqref>
        </x14:conditionalFormatting>
        <x14:conditionalFormatting xmlns:xm="http://schemas.microsoft.com/office/excel/2006/main">
          <x14:cfRule type="expression" priority="3214" id="{6E83A841-ED51-4519-8E61-AAD3BC892FFB}">
            <xm:f>$AF$9&gt;'Input Sheet'!$G$14</xm:f>
            <x14:dxf>
              <font>
                <color theme="2" tint="-0.24994659260841701"/>
              </font>
              <fill>
                <patternFill>
                  <bgColor theme="2" tint="-0.24994659260841701"/>
                </patternFill>
              </fill>
              <border>
                <left/>
                <right/>
                <top/>
                <bottom/>
                <vertical/>
                <horizontal/>
              </border>
            </x14:dxf>
          </x14:cfRule>
          <xm:sqref>AF9:AF46</xm:sqref>
        </x14:conditionalFormatting>
        <x14:conditionalFormatting xmlns:xm="http://schemas.microsoft.com/office/excel/2006/main">
          <x14:cfRule type="expression" priority="3213" id="{6180BEAF-0BBC-4A5A-8588-9B519D4F4A93}">
            <xm:f>$AG$9&gt;'Input Sheet'!$G$14</xm:f>
            <x14:dxf>
              <font>
                <color theme="2" tint="-0.24994659260841701"/>
              </font>
              <fill>
                <patternFill>
                  <bgColor theme="2" tint="-0.24994659260841701"/>
                </patternFill>
              </fill>
              <border>
                <left/>
                <right/>
                <top/>
                <bottom/>
                <vertical/>
                <horizontal/>
              </border>
            </x14:dxf>
          </x14:cfRule>
          <xm:sqref>AG9:AG46</xm:sqref>
        </x14:conditionalFormatting>
        <x14:conditionalFormatting xmlns:xm="http://schemas.microsoft.com/office/excel/2006/main">
          <x14:cfRule type="expression" priority="3212" id="{D86412A5-F114-4181-9FCE-4772D17D1D9B}">
            <xm:f>$AH$9&gt;'Input Sheet'!$G$14</xm:f>
            <x14:dxf>
              <font>
                <color theme="2" tint="-0.24994659260841701"/>
              </font>
              <fill>
                <patternFill>
                  <bgColor theme="2" tint="-0.24994659260841701"/>
                </patternFill>
              </fill>
              <border>
                <left/>
                <right/>
                <top/>
                <bottom/>
              </border>
            </x14:dxf>
          </x14:cfRule>
          <xm:sqref>AH9:AH46</xm:sqref>
        </x14:conditionalFormatting>
        <x14:conditionalFormatting xmlns:xm="http://schemas.microsoft.com/office/excel/2006/main">
          <x14:cfRule type="expression" priority="3231" id="{F7819CE8-DB61-4E08-A5B4-610932050378}">
            <xm:f>$AI$9&gt;'Input Sheet'!$G$14</xm:f>
            <x14:dxf>
              <font>
                <color theme="2" tint="-0.24994659260841701"/>
              </font>
              <fill>
                <patternFill>
                  <bgColor theme="2" tint="-0.24994659260841701"/>
                </patternFill>
              </fill>
              <border>
                <left/>
                <right/>
                <top/>
                <bottom/>
              </border>
            </x14:dxf>
          </x14:cfRule>
          <xm:sqref>AI9:AI46</xm:sqref>
        </x14:conditionalFormatting>
        <x14:conditionalFormatting xmlns:xm="http://schemas.microsoft.com/office/excel/2006/main">
          <x14:cfRule type="expression" priority="3232" id="{26C00664-73A9-47AC-8825-FAA069BA5650}">
            <xm:f>$AJ$9&gt;'Input Sheet'!$G$14</xm:f>
            <x14:dxf>
              <font>
                <color theme="2" tint="-0.24994659260841701"/>
              </font>
              <fill>
                <patternFill>
                  <bgColor theme="2" tint="-0.24994659260841701"/>
                </patternFill>
              </fill>
              <border>
                <left/>
                <right/>
                <top/>
                <bottom/>
              </border>
            </x14:dxf>
          </x14:cfRule>
          <xm:sqref>AJ9:AJ46</xm:sqref>
        </x14:conditionalFormatting>
        <x14:conditionalFormatting xmlns:xm="http://schemas.microsoft.com/office/excel/2006/main">
          <x14:cfRule type="expression" priority="3233" id="{151308C6-4296-4E86-9103-B49D0DA951F8}">
            <xm:f>$AK$9&gt;'Input Sheet'!$G$14</xm:f>
            <x14:dxf>
              <font>
                <color theme="2" tint="-0.24994659260841701"/>
              </font>
              <fill>
                <patternFill>
                  <bgColor theme="2" tint="-0.24994659260841701"/>
                </patternFill>
              </fill>
              <border>
                <left/>
                <right/>
                <top/>
                <bottom/>
              </border>
            </x14:dxf>
          </x14:cfRule>
          <xm:sqref>AK9:AK46</xm:sqref>
        </x14:conditionalFormatting>
        <x14:conditionalFormatting xmlns:xm="http://schemas.microsoft.com/office/excel/2006/main">
          <x14:cfRule type="expression" priority="3234" id="{4F6DE5C9-E2F9-4317-B2F4-7351DF984E0A}">
            <xm:f>$AL$9&gt;'Input Sheet'!$G$14</xm:f>
            <x14:dxf>
              <font>
                <color theme="2" tint="-0.24994659260841701"/>
              </font>
              <fill>
                <patternFill>
                  <bgColor theme="2" tint="-0.24994659260841701"/>
                </patternFill>
              </fill>
              <border>
                <left/>
                <right/>
                <top/>
                <bottom/>
              </border>
            </x14:dxf>
          </x14:cfRule>
          <xm:sqref>AL9:AL46</xm:sqref>
        </x14:conditionalFormatting>
        <x14:conditionalFormatting xmlns:xm="http://schemas.microsoft.com/office/excel/2006/main">
          <x14:cfRule type="expression" priority="3235" id="{758103DE-2AC5-4111-9813-615233BE04C5}">
            <xm:f>$AM$9&gt;'Input Sheet'!$G$14</xm:f>
            <x14:dxf>
              <font>
                <color theme="2" tint="-0.24994659260841701"/>
              </font>
              <fill>
                <patternFill>
                  <bgColor theme="2" tint="-0.24994659260841701"/>
                </patternFill>
              </fill>
              <border>
                <left/>
                <right/>
                <top/>
                <bottom/>
              </border>
            </x14:dxf>
          </x14:cfRule>
          <xm:sqref>AM9:AM46</xm:sqref>
        </x14:conditionalFormatting>
        <x14:conditionalFormatting xmlns:xm="http://schemas.microsoft.com/office/excel/2006/main">
          <x14:cfRule type="expression" priority="3236" id="{30E80F7F-6C4A-48C7-B743-29420F92EEEC}">
            <xm:f>$AN$9&gt;'Input Sheet'!$G$14</xm:f>
            <x14:dxf>
              <font>
                <color theme="2" tint="-0.24994659260841701"/>
              </font>
              <fill>
                <patternFill>
                  <bgColor theme="2" tint="-0.24994659260841701"/>
                </patternFill>
              </fill>
              <border>
                <left/>
                <right/>
                <top/>
                <bottom/>
              </border>
            </x14:dxf>
          </x14:cfRule>
          <xm:sqref>AN9:AN46</xm:sqref>
        </x14:conditionalFormatting>
        <x14:conditionalFormatting xmlns:xm="http://schemas.microsoft.com/office/excel/2006/main">
          <x14:cfRule type="expression" priority="3237" id="{67294ADD-0198-443C-8449-0FE8C7757C3C}">
            <xm:f>$AO$9&gt;'Input Sheet'!$G$14</xm:f>
            <x14:dxf>
              <font>
                <color theme="2" tint="-0.24994659260841701"/>
              </font>
              <fill>
                <patternFill>
                  <bgColor theme="2" tint="-0.24994659260841701"/>
                </patternFill>
              </fill>
              <border>
                <left/>
                <right/>
                <top/>
                <bottom/>
              </border>
            </x14:dxf>
          </x14:cfRule>
          <xm:sqref>AO9:AO46</xm:sqref>
        </x14:conditionalFormatting>
        <x14:conditionalFormatting xmlns:xm="http://schemas.microsoft.com/office/excel/2006/main">
          <x14:cfRule type="expression" priority="3238" id="{41BCB23D-EE63-4F29-864B-CADCC999A469}">
            <xm:f>$AP$9&gt;'Input Sheet'!$G$14</xm:f>
            <x14:dxf>
              <font>
                <color theme="2" tint="-0.24994659260841701"/>
              </font>
              <fill>
                <patternFill>
                  <bgColor theme="2" tint="-0.24994659260841701"/>
                </patternFill>
              </fill>
              <border>
                <left/>
                <right/>
                <top/>
                <bottom/>
              </border>
            </x14:dxf>
          </x14:cfRule>
          <xm:sqref>AP9:AP46</xm:sqref>
        </x14:conditionalFormatting>
        <x14:conditionalFormatting xmlns:xm="http://schemas.microsoft.com/office/excel/2006/main">
          <x14:cfRule type="expression" priority="3239" id="{BB7A1A77-CBF1-42C2-8301-265A465DA8CB}">
            <xm:f>$AQ$9&gt;'Input Sheet'!$G$14</xm:f>
            <x14:dxf>
              <font>
                <color theme="2" tint="-0.24994659260841701"/>
              </font>
              <fill>
                <patternFill>
                  <bgColor theme="2" tint="-0.24994659260841701"/>
                </patternFill>
              </fill>
              <border>
                <left/>
                <right/>
                <top/>
                <bottom/>
              </border>
            </x14:dxf>
          </x14:cfRule>
          <xm:sqref>AQ9:AQ46</xm:sqref>
        </x14:conditionalFormatting>
        <x14:conditionalFormatting xmlns:xm="http://schemas.microsoft.com/office/excel/2006/main">
          <x14:cfRule type="expression" priority="3240" id="{ECF5FC7A-183B-4392-B137-BD131DC1BC29}">
            <xm:f>$AR$9&gt;'Input Sheet'!$G$14</xm:f>
            <x14:dxf>
              <font>
                <color theme="2" tint="-0.24994659260841701"/>
              </font>
              <fill>
                <patternFill>
                  <bgColor theme="2" tint="-0.24994659260841701"/>
                </patternFill>
              </fill>
              <border>
                <left/>
                <right/>
                <top/>
                <bottom/>
              </border>
            </x14:dxf>
          </x14:cfRule>
          <xm:sqref>AR9:AR46</xm:sqref>
        </x14:conditionalFormatting>
        <x14:conditionalFormatting xmlns:xm="http://schemas.microsoft.com/office/excel/2006/main">
          <x14:cfRule type="expression" priority="3258" id="{0628E7F5-F431-42DE-8F35-B5A664B8371A}">
            <xm:f>$AS$9&gt;'Input Sheet'!$G$14</xm:f>
            <x14:dxf>
              <font>
                <color theme="2" tint="-0.24994659260841701"/>
              </font>
              <fill>
                <patternFill>
                  <bgColor theme="2" tint="-0.24994659260841701"/>
                </patternFill>
              </fill>
              <border>
                <left/>
                <right/>
                <top/>
                <bottom/>
              </border>
            </x14:dxf>
          </x14:cfRule>
          <xm:sqref>AS9:AS46</xm:sqref>
        </x14:conditionalFormatting>
        <x14:conditionalFormatting xmlns:xm="http://schemas.microsoft.com/office/excel/2006/main">
          <x14:cfRule type="expression" priority="3259" id="{FB73E63B-BE92-4F19-BB43-BEDB5D97F99D}">
            <xm:f>$AT$9&gt;'Input Sheet'!$G$14</xm:f>
            <x14:dxf>
              <font>
                <color theme="2" tint="-0.24994659260841701"/>
              </font>
              <fill>
                <patternFill>
                  <bgColor theme="2" tint="-0.24994659260841701"/>
                </patternFill>
              </fill>
              <border>
                <left/>
                <right/>
                <top/>
                <bottom/>
              </border>
            </x14:dxf>
          </x14:cfRule>
          <xm:sqref>AT9:AT46</xm:sqref>
        </x14:conditionalFormatting>
        <x14:conditionalFormatting xmlns:xm="http://schemas.microsoft.com/office/excel/2006/main">
          <x14:cfRule type="expression" priority="3260" id="{C514CCDF-19BF-403B-A3E9-485D04D8B574}">
            <xm:f>$AU$9&gt;'Input Sheet'!$G$14</xm:f>
            <x14:dxf>
              <font>
                <color theme="2" tint="-0.24994659260841701"/>
              </font>
              <fill>
                <patternFill>
                  <bgColor theme="2" tint="-0.24994659260841701"/>
                </patternFill>
              </fill>
              <border>
                <left/>
                <right/>
                <top/>
                <bottom/>
              </border>
            </x14:dxf>
          </x14:cfRule>
          <xm:sqref>AU9:AU46</xm:sqref>
        </x14:conditionalFormatting>
        <x14:conditionalFormatting xmlns:xm="http://schemas.microsoft.com/office/excel/2006/main">
          <x14:cfRule type="expression" priority="3261" id="{BB809A00-091B-4128-AD61-A5B3D50BA500}">
            <xm:f>$AV$9&gt;'Input Sheet'!$G$14</xm:f>
            <x14:dxf>
              <font>
                <color theme="2" tint="-0.24994659260841701"/>
              </font>
              <fill>
                <patternFill>
                  <bgColor theme="2" tint="-0.24994659260841701"/>
                </patternFill>
              </fill>
              <border>
                <left/>
                <right/>
                <top/>
                <bottom/>
              </border>
            </x14:dxf>
          </x14:cfRule>
          <xm:sqref>AV9:AV46</xm:sqref>
        </x14:conditionalFormatting>
        <x14:conditionalFormatting xmlns:xm="http://schemas.microsoft.com/office/excel/2006/main">
          <x14:cfRule type="expression" priority="3262" id="{44B4A351-8782-42A6-BD88-5A29ADC355A6}">
            <xm:f>$AW$9&gt;'Input Sheet'!$G$14</xm:f>
            <x14:dxf>
              <font>
                <color theme="2" tint="-0.24994659260841701"/>
              </font>
              <fill>
                <patternFill>
                  <bgColor theme="2" tint="-0.24994659260841701"/>
                </patternFill>
              </fill>
              <border>
                <left/>
                <right/>
                <top/>
                <bottom/>
              </border>
            </x14:dxf>
          </x14:cfRule>
          <xm:sqref>AW9:AW46</xm:sqref>
        </x14:conditionalFormatting>
        <x14:conditionalFormatting xmlns:xm="http://schemas.microsoft.com/office/excel/2006/main">
          <x14:cfRule type="expression" priority="3263" id="{D7C47DA3-C3C9-4A84-B799-D99C681BE329}">
            <xm:f>$AX$9&gt;'Input Sheet'!$G$14</xm:f>
            <x14:dxf>
              <font>
                <color theme="2" tint="-0.24994659260841701"/>
              </font>
              <fill>
                <patternFill>
                  <bgColor theme="2" tint="-0.24994659260841701"/>
                </patternFill>
              </fill>
              <border>
                <left/>
                <right/>
                <top/>
                <bottom/>
              </border>
            </x14:dxf>
          </x14:cfRule>
          <xm:sqref>AX9:BC46 BM9:AXR46</xm:sqref>
        </x14:conditionalFormatting>
        <x14:conditionalFormatting xmlns:xm="http://schemas.microsoft.com/office/excel/2006/main">
          <x14:cfRule type="expression" priority="3265" id="{5FFB9015-C83A-4252-9B27-2934D2814A76}">
            <xm:f>$AY$9&gt;'Input Sheet'!$G$14</xm:f>
            <x14:dxf>
              <font>
                <color theme="2" tint="-0.24994659260841701"/>
              </font>
              <fill>
                <patternFill>
                  <bgColor theme="2" tint="-0.24994659260841701"/>
                </patternFill>
              </fill>
              <border>
                <left/>
                <right/>
                <top/>
                <bottom/>
              </border>
            </x14:dxf>
          </x14:cfRule>
          <xm:sqref>AY9:AY46</xm:sqref>
        </x14:conditionalFormatting>
        <x14:conditionalFormatting xmlns:xm="http://schemas.microsoft.com/office/excel/2006/main">
          <x14:cfRule type="expression" priority="3266" id="{8B618B87-A2C5-4640-87A2-F429BA74780B}">
            <xm:f>$AZ$9&gt;'Input Sheet'!$G$14</xm:f>
            <x14:dxf>
              <font>
                <color theme="2" tint="-0.24994659260841701"/>
              </font>
              <fill>
                <patternFill>
                  <bgColor theme="2" tint="-0.24994659260841701"/>
                </patternFill>
              </fill>
              <border>
                <left/>
                <right/>
                <top/>
                <bottom/>
              </border>
            </x14:dxf>
          </x14:cfRule>
          <xm:sqref>AZ9:AZ46</xm:sqref>
        </x14:conditionalFormatting>
        <x14:conditionalFormatting xmlns:xm="http://schemas.microsoft.com/office/excel/2006/main">
          <x14:cfRule type="expression" priority="3267" id="{5BD5313E-41FB-4EAE-9C48-A8563B5AAB55}">
            <xm:f>$BA$9&gt;'Input Sheet'!$G$14</xm:f>
            <x14:dxf>
              <font>
                <color theme="2" tint="-0.24994659260841701"/>
              </font>
              <fill>
                <patternFill>
                  <bgColor theme="2" tint="-0.24994659260841701"/>
                </patternFill>
              </fill>
              <border>
                <left/>
                <right/>
                <top/>
                <bottom/>
              </border>
            </x14:dxf>
          </x14:cfRule>
          <xm:sqref>BA9:BA46</xm:sqref>
        </x14:conditionalFormatting>
        <x14:conditionalFormatting xmlns:xm="http://schemas.microsoft.com/office/excel/2006/main">
          <x14:cfRule type="expression" priority="3257" id="{BB879499-49A2-4123-A02F-50649645CC54}">
            <xm:f>$BB$9&gt;'Input Sheet'!$G$14</xm:f>
            <x14:dxf>
              <font>
                <color theme="2" tint="-0.24994659260841701"/>
              </font>
              <fill>
                <patternFill>
                  <bgColor theme="2" tint="-0.24994659260841701"/>
                </patternFill>
              </fill>
              <border>
                <left/>
                <right/>
                <top/>
                <bottom/>
              </border>
            </x14:dxf>
          </x14:cfRule>
          <xm:sqref>BB9:BB46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E7A70-4CEC-457F-8560-8B21A896DDF5}">
  <sheetPr>
    <tabColor theme="0" tint="-4.9989318521683403E-2"/>
  </sheetPr>
  <dimension ref="A1:BD8"/>
  <sheetViews>
    <sheetView zoomScaleNormal="100" workbookViewId="0">
      <selection activeCell="C10" sqref="C10"/>
    </sheetView>
  </sheetViews>
  <sheetFormatPr defaultRowHeight="15" x14ac:dyDescent="0.25"/>
  <sheetData>
    <row r="1" spans="1:56" s="1" customFormat="1" x14ac:dyDescent="0.25">
      <c r="A1" s="6"/>
      <c r="B1" s="6"/>
      <c r="C1" s="6"/>
      <c r="D1" s="7"/>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row>
    <row r="2" spans="1:56" s="1" customFormat="1" ht="15" customHeight="1" thickBot="1" x14ac:dyDescent="0.3">
      <c r="A2" s="6"/>
      <c r="B2" s="6"/>
      <c r="C2" s="6"/>
      <c r="D2" s="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row>
    <row r="3" spans="1:56" s="1" customFormat="1" ht="15" customHeight="1" x14ac:dyDescent="0.25">
      <c r="A3" s="6"/>
      <c r="B3" s="6"/>
      <c r="C3" s="6"/>
      <c r="D3" s="7"/>
      <c r="E3" s="402" t="s">
        <v>123</v>
      </c>
      <c r="F3" s="403"/>
      <c r="G3" s="403"/>
      <c r="H3" s="403"/>
      <c r="I3" s="403"/>
      <c r="J3" s="404"/>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row>
    <row r="4" spans="1:56" s="1" customFormat="1" ht="7.5" customHeight="1" x14ac:dyDescent="0.25">
      <c r="A4" s="6"/>
      <c r="B4" s="6"/>
      <c r="C4" s="6"/>
      <c r="D4" s="7"/>
      <c r="E4" s="405"/>
      <c r="F4" s="406"/>
      <c r="G4" s="406"/>
      <c r="H4" s="406"/>
      <c r="I4" s="406"/>
      <c r="J4" s="407"/>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row>
    <row r="5" spans="1:56" s="1" customFormat="1" ht="15" customHeight="1" x14ac:dyDescent="0.25">
      <c r="A5" s="6"/>
      <c r="B5" s="6"/>
      <c r="C5" s="6"/>
      <c r="D5" s="7"/>
      <c r="E5" s="405"/>
      <c r="F5" s="406"/>
      <c r="G5" s="406"/>
      <c r="H5" s="406"/>
      <c r="I5" s="406"/>
      <c r="J5" s="407"/>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row>
    <row r="6" spans="1:56" s="1" customFormat="1" ht="21.75" customHeight="1" thickBot="1" x14ac:dyDescent="0.3">
      <c r="A6" s="6"/>
      <c r="B6" s="6"/>
      <c r="C6" s="6"/>
      <c r="D6" s="7"/>
      <c r="E6" s="408"/>
      <c r="F6" s="409"/>
      <c r="G6" s="409"/>
      <c r="H6" s="409"/>
      <c r="I6" s="409"/>
      <c r="J6" s="410"/>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row>
    <row r="7" spans="1:56" s="1" customFormat="1" x14ac:dyDescent="0.25">
      <c r="A7" s="6"/>
      <c r="B7" s="6"/>
      <c r="C7" s="6"/>
      <c r="D7" s="7"/>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row>
    <row r="8" spans="1:56" s="1" customFormat="1" x14ac:dyDescent="0.25">
      <c r="A8" s="6"/>
      <c r="B8" s="111"/>
      <c r="C8" s="101"/>
      <c r="D8" s="7"/>
      <c r="E8" s="10">
        <v>1</v>
      </c>
      <c r="F8" s="10">
        <v>2</v>
      </c>
      <c r="G8" s="10">
        <v>3</v>
      </c>
      <c r="H8" s="10"/>
      <c r="I8" s="10">
        <v>4</v>
      </c>
      <c r="J8" s="10">
        <v>5</v>
      </c>
      <c r="K8" s="10">
        <v>6</v>
      </c>
      <c r="L8" s="10">
        <v>7</v>
      </c>
      <c r="M8" s="10">
        <v>8</v>
      </c>
      <c r="N8" s="10">
        <v>9</v>
      </c>
      <c r="O8" s="10">
        <v>10</v>
      </c>
      <c r="P8" s="10">
        <v>11</v>
      </c>
      <c r="Q8" s="10">
        <v>12</v>
      </c>
      <c r="R8" s="10">
        <v>13</v>
      </c>
      <c r="S8" s="10">
        <v>14</v>
      </c>
      <c r="T8" s="10">
        <v>15</v>
      </c>
      <c r="U8" s="10">
        <v>16</v>
      </c>
      <c r="V8" s="10">
        <v>17</v>
      </c>
      <c r="W8" s="10">
        <v>18</v>
      </c>
      <c r="X8" s="10">
        <v>19</v>
      </c>
      <c r="Y8" s="10">
        <v>20</v>
      </c>
      <c r="Z8" s="10">
        <v>21</v>
      </c>
      <c r="AA8" s="10">
        <v>22</v>
      </c>
      <c r="AB8" s="10">
        <v>23</v>
      </c>
      <c r="AC8" s="10">
        <v>24</v>
      </c>
      <c r="AD8" s="10">
        <v>25</v>
      </c>
      <c r="AE8" s="10">
        <v>26</v>
      </c>
      <c r="AF8" s="10">
        <v>27</v>
      </c>
      <c r="AG8" s="10">
        <v>28</v>
      </c>
      <c r="AH8" s="10">
        <v>29</v>
      </c>
      <c r="AI8" s="10">
        <v>30</v>
      </c>
      <c r="AJ8" s="10">
        <v>31</v>
      </c>
      <c r="AK8" s="10">
        <v>32</v>
      </c>
      <c r="AL8" s="10">
        <v>33</v>
      </c>
      <c r="AM8" s="10">
        <v>34</v>
      </c>
      <c r="AN8" s="10">
        <v>35</v>
      </c>
      <c r="AO8" s="10">
        <v>36</v>
      </c>
      <c r="AP8" s="10">
        <v>37</v>
      </c>
      <c r="AQ8" s="10">
        <v>38</v>
      </c>
      <c r="AR8" s="10">
        <v>39</v>
      </c>
      <c r="AS8" s="10">
        <v>40</v>
      </c>
      <c r="AT8" s="10"/>
      <c r="AU8" s="10"/>
      <c r="AV8" s="10"/>
      <c r="AW8" s="10"/>
      <c r="AX8" s="10"/>
      <c r="AY8" s="10"/>
      <c r="AZ8" s="10"/>
      <c r="BA8" s="10"/>
      <c r="BB8" s="10"/>
      <c r="BC8" s="10"/>
      <c r="BD8" s="6"/>
    </row>
  </sheetData>
  <mergeCells count="2">
    <mergeCell ref="E3:J5"/>
    <mergeCell ref="E6:J6"/>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AECB5-5F82-47E4-B725-86DE278E10DA}">
  <sheetPr>
    <tabColor theme="0" tint="-4.9989318521683403E-2"/>
  </sheetPr>
  <dimension ref="A1:BD8"/>
  <sheetViews>
    <sheetView zoomScaleNormal="100" workbookViewId="0">
      <selection activeCell="E6" sqref="E6:J6"/>
    </sheetView>
  </sheetViews>
  <sheetFormatPr defaultRowHeight="15" x14ac:dyDescent="0.25"/>
  <sheetData>
    <row r="1" spans="1:56" s="1" customFormat="1" x14ac:dyDescent="0.25">
      <c r="A1" s="6"/>
      <c r="B1" s="6"/>
      <c r="C1" s="6"/>
      <c r="D1" s="7"/>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row>
    <row r="2" spans="1:56" s="1" customFormat="1" ht="15" customHeight="1" thickBot="1" x14ac:dyDescent="0.3">
      <c r="A2" s="6"/>
      <c r="B2" s="6"/>
      <c r="C2" s="6"/>
      <c r="D2" s="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row>
    <row r="3" spans="1:56" s="1" customFormat="1" ht="15" customHeight="1" x14ac:dyDescent="0.25">
      <c r="A3" s="6"/>
      <c r="B3" s="6"/>
      <c r="C3" s="6"/>
      <c r="D3" s="7"/>
      <c r="E3" s="402" t="s">
        <v>122</v>
      </c>
      <c r="F3" s="403"/>
      <c r="G3" s="403"/>
      <c r="H3" s="403"/>
      <c r="I3" s="403"/>
      <c r="J3" s="404"/>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row>
    <row r="4" spans="1:56" s="1" customFormat="1" ht="7.5" customHeight="1" x14ac:dyDescent="0.25">
      <c r="A4" s="6"/>
      <c r="B4" s="6"/>
      <c r="C4" s="6"/>
      <c r="D4" s="7"/>
      <c r="E4" s="405"/>
      <c r="F4" s="406"/>
      <c r="G4" s="406"/>
      <c r="H4" s="406"/>
      <c r="I4" s="406"/>
      <c r="J4" s="407"/>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row>
    <row r="5" spans="1:56" s="1" customFormat="1" ht="15" customHeight="1" x14ac:dyDescent="0.25">
      <c r="A5" s="6"/>
      <c r="B5" s="6"/>
      <c r="C5" s="6"/>
      <c r="D5" s="7"/>
      <c r="E5" s="405"/>
      <c r="F5" s="406"/>
      <c r="G5" s="406"/>
      <c r="H5" s="406"/>
      <c r="I5" s="406"/>
      <c r="J5" s="407"/>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row>
    <row r="6" spans="1:56" s="1" customFormat="1" ht="21.75" customHeight="1" thickBot="1" x14ac:dyDescent="0.3">
      <c r="A6" s="6"/>
      <c r="B6" s="6"/>
      <c r="C6" s="6"/>
      <c r="D6" s="7"/>
      <c r="E6" s="408"/>
      <c r="F6" s="409"/>
      <c r="G6" s="409"/>
      <c r="H6" s="409"/>
      <c r="I6" s="409"/>
      <c r="J6" s="410"/>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row>
    <row r="7" spans="1:56" s="1" customFormat="1" x14ac:dyDescent="0.25">
      <c r="A7" s="6"/>
      <c r="B7" s="6"/>
      <c r="C7" s="6"/>
      <c r="D7" s="7"/>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row>
    <row r="8" spans="1:56" s="1" customFormat="1" x14ac:dyDescent="0.25">
      <c r="A8" s="6"/>
      <c r="B8" s="111"/>
      <c r="C8" s="101"/>
      <c r="D8" s="7"/>
      <c r="E8" s="10">
        <v>1</v>
      </c>
      <c r="F8" s="10">
        <v>2</v>
      </c>
      <c r="G8" s="10">
        <v>3</v>
      </c>
      <c r="H8" s="10"/>
      <c r="I8" s="10">
        <v>4</v>
      </c>
      <c r="J8" s="10">
        <v>5</v>
      </c>
      <c r="K8" s="10">
        <v>6</v>
      </c>
      <c r="L8" s="10">
        <v>7</v>
      </c>
      <c r="M8" s="10">
        <v>8</v>
      </c>
      <c r="N8" s="10">
        <v>9</v>
      </c>
      <c r="O8" s="10">
        <v>10</v>
      </c>
      <c r="P8" s="10">
        <v>11</v>
      </c>
      <c r="Q8" s="10">
        <v>12</v>
      </c>
      <c r="R8" s="10">
        <v>13</v>
      </c>
      <c r="S8" s="10">
        <v>14</v>
      </c>
      <c r="T8" s="10">
        <v>15</v>
      </c>
      <c r="U8" s="10">
        <v>16</v>
      </c>
      <c r="V8" s="10">
        <v>17</v>
      </c>
      <c r="W8" s="10">
        <v>18</v>
      </c>
      <c r="X8" s="10">
        <v>19</v>
      </c>
      <c r="Y8" s="10">
        <v>20</v>
      </c>
      <c r="Z8" s="10">
        <v>21</v>
      </c>
      <c r="AA8" s="10">
        <v>22</v>
      </c>
      <c r="AB8" s="10">
        <v>23</v>
      </c>
      <c r="AC8" s="10">
        <v>24</v>
      </c>
      <c r="AD8" s="10">
        <v>25</v>
      </c>
      <c r="AE8" s="10">
        <v>26</v>
      </c>
      <c r="AF8" s="10">
        <v>27</v>
      </c>
      <c r="AG8" s="10">
        <v>28</v>
      </c>
      <c r="AH8" s="10">
        <v>29</v>
      </c>
      <c r="AI8" s="10">
        <v>30</v>
      </c>
      <c r="AJ8" s="10">
        <v>31</v>
      </c>
      <c r="AK8" s="10">
        <v>32</v>
      </c>
      <c r="AL8" s="10">
        <v>33</v>
      </c>
      <c r="AM8" s="10">
        <v>34</v>
      </c>
      <c r="AN8" s="10">
        <v>35</v>
      </c>
      <c r="AO8" s="10">
        <v>36</v>
      </c>
      <c r="AP8" s="10">
        <v>37</v>
      </c>
      <c r="AQ8" s="10">
        <v>38</v>
      </c>
      <c r="AR8" s="10">
        <v>39</v>
      </c>
      <c r="AS8" s="10">
        <v>40</v>
      </c>
      <c r="AT8" s="10"/>
      <c r="AU8" s="10"/>
      <c r="AV8" s="10"/>
      <c r="AW8" s="10"/>
      <c r="AX8" s="10"/>
      <c r="AY8" s="10"/>
      <c r="AZ8" s="10"/>
      <c r="BA8" s="10"/>
      <c r="BB8" s="10"/>
      <c r="BC8" s="10"/>
      <c r="BD8" s="6"/>
    </row>
  </sheetData>
  <mergeCells count="2">
    <mergeCell ref="E3:J5"/>
    <mergeCell ref="E6:J6"/>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1" tint="0.34998626667073579"/>
  </sheetPr>
  <dimension ref="A1:BC38"/>
  <sheetViews>
    <sheetView zoomScale="85" zoomScaleNormal="85" zoomScaleSheetLayoutView="40" workbookViewId="0">
      <selection activeCell="C32" sqref="C32"/>
    </sheetView>
  </sheetViews>
  <sheetFormatPr defaultColWidth="9.28515625" defaultRowHeight="15" x14ac:dyDescent="0.25"/>
  <cols>
    <col min="1" max="1" width="4.28515625" style="1" customWidth="1"/>
    <col min="2" max="2" width="27.28515625" style="1" customWidth="1"/>
    <col min="3" max="3" width="15.7109375" style="1" customWidth="1"/>
    <col min="4" max="4" width="0.7109375" style="5" customWidth="1"/>
    <col min="5" max="54" width="14.28515625" style="1" customWidth="1"/>
    <col min="55" max="55" width="4.28515625" style="1" customWidth="1"/>
    <col min="56" max="16384" width="9.28515625" style="1"/>
  </cols>
  <sheetData>
    <row r="1" spans="1:55" ht="15.75" thickBot="1" x14ac:dyDescent="0.3">
      <c r="A1" s="6"/>
      <c r="B1" s="6"/>
      <c r="C1" s="6"/>
      <c r="D1" s="7"/>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row>
    <row r="2" spans="1:55" ht="15" customHeight="1" thickBot="1" x14ac:dyDescent="0.3">
      <c r="A2" s="6"/>
      <c r="B2" s="6"/>
      <c r="C2" s="420" t="s">
        <v>95</v>
      </c>
      <c r="D2" s="421"/>
      <c r="E2" s="421"/>
      <c r="F2" s="421"/>
      <c r="G2" s="422"/>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row>
    <row r="3" spans="1:55" ht="15" customHeight="1" x14ac:dyDescent="0.25">
      <c r="A3" s="6"/>
      <c r="B3" s="6"/>
      <c r="C3" s="411" t="s">
        <v>124</v>
      </c>
      <c r="D3" s="412"/>
      <c r="E3" s="412"/>
      <c r="F3" s="412"/>
      <c r="G3" s="413"/>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row>
    <row r="4" spans="1:55" ht="7.5" customHeight="1" x14ac:dyDescent="0.25">
      <c r="A4" s="6"/>
      <c r="B4" s="6"/>
      <c r="C4" s="414"/>
      <c r="D4" s="415"/>
      <c r="E4" s="415"/>
      <c r="F4" s="415"/>
      <c r="G4" s="41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row>
    <row r="5" spans="1:55" ht="15" customHeight="1" x14ac:dyDescent="0.25">
      <c r="A5" s="6"/>
      <c r="B5" s="6"/>
      <c r="C5" s="414"/>
      <c r="D5" s="415"/>
      <c r="E5" s="415"/>
      <c r="F5" s="415"/>
      <c r="G5" s="41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row>
    <row r="6" spans="1:55" ht="21.75" customHeight="1" thickBot="1" x14ac:dyDescent="0.3">
      <c r="A6" s="6"/>
      <c r="B6" s="6"/>
      <c r="C6" s="417"/>
      <c r="D6" s="418"/>
      <c r="E6" s="418"/>
      <c r="F6" s="418"/>
      <c r="G6" s="419"/>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row>
    <row r="7" spans="1:55" x14ac:dyDescent="0.25">
      <c r="A7" s="6"/>
      <c r="B7" s="6"/>
      <c r="C7" s="6"/>
      <c r="D7" s="7"/>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row>
    <row r="8" spans="1:55" x14ac:dyDescent="0.25">
      <c r="A8" s="6"/>
      <c r="B8" s="111"/>
      <c r="C8" s="101"/>
      <c r="D8" s="7"/>
      <c r="E8" s="10">
        <v>1</v>
      </c>
      <c r="F8" s="10">
        <v>2</v>
      </c>
      <c r="G8" s="10">
        <v>3</v>
      </c>
      <c r="H8" s="10">
        <v>4</v>
      </c>
      <c r="I8" s="10">
        <v>5</v>
      </c>
      <c r="J8" s="10">
        <v>6</v>
      </c>
      <c r="K8" s="10">
        <v>7</v>
      </c>
      <c r="L8" s="10">
        <v>8</v>
      </c>
      <c r="M8" s="10">
        <v>9</v>
      </c>
      <c r="N8" s="10">
        <v>10</v>
      </c>
      <c r="O8" s="10">
        <v>11</v>
      </c>
      <c r="P8" s="10">
        <v>12</v>
      </c>
      <c r="Q8" s="10">
        <v>13</v>
      </c>
      <c r="R8" s="10">
        <v>14</v>
      </c>
      <c r="S8" s="10">
        <v>15</v>
      </c>
      <c r="T8" s="10">
        <v>16</v>
      </c>
      <c r="U8" s="10">
        <v>17</v>
      </c>
      <c r="V8" s="10">
        <v>18</v>
      </c>
      <c r="W8" s="10">
        <v>19</v>
      </c>
      <c r="X8" s="10">
        <v>20</v>
      </c>
      <c r="Y8" s="10">
        <v>21</v>
      </c>
      <c r="Z8" s="10">
        <v>22</v>
      </c>
      <c r="AA8" s="10">
        <v>23</v>
      </c>
      <c r="AB8" s="10">
        <v>24</v>
      </c>
      <c r="AC8" s="10">
        <v>25</v>
      </c>
      <c r="AD8" s="10">
        <v>26</v>
      </c>
      <c r="AE8" s="10">
        <v>27</v>
      </c>
      <c r="AF8" s="10">
        <v>28</v>
      </c>
      <c r="AG8" s="10">
        <v>29</v>
      </c>
      <c r="AH8" s="10">
        <v>30</v>
      </c>
      <c r="AI8" s="10">
        <v>31</v>
      </c>
      <c r="AJ8" s="10">
        <v>32</v>
      </c>
      <c r="AK8" s="10">
        <v>33</v>
      </c>
      <c r="AL8" s="10">
        <v>34</v>
      </c>
      <c r="AM8" s="10">
        <v>35</v>
      </c>
      <c r="AN8" s="10">
        <v>36</v>
      </c>
      <c r="AO8" s="10">
        <v>37</v>
      </c>
      <c r="AP8" s="10">
        <v>38</v>
      </c>
      <c r="AQ8" s="10">
        <v>39</v>
      </c>
      <c r="AR8" s="10">
        <v>40</v>
      </c>
      <c r="AS8" s="10"/>
      <c r="AT8" s="10"/>
      <c r="AU8" s="10"/>
      <c r="AV8" s="10"/>
      <c r="AW8" s="10"/>
      <c r="AX8" s="10"/>
      <c r="AY8" s="10"/>
      <c r="AZ8" s="10"/>
      <c r="BA8" s="10"/>
      <c r="BB8" s="10"/>
      <c r="BC8" s="6"/>
    </row>
    <row r="9" spans="1:55" ht="30" customHeight="1" x14ac:dyDescent="0.3">
      <c r="A9" s="6"/>
      <c r="B9" s="27" t="s">
        <v>53</v>
      </c>
      <c r="C9" s="8" t="str">
        <f>CONCATENATE("NPV @ ",'Input Sheet'!G11*100,"%")</f>
        <v>NPV @ 10%</v>
      </c>
      <c r="D9" s="7"/>
      <c r="E9" s="9">
        <f>+'Input Sheet'!$G$13</f>
        <v>2024</v>
      </c>
      <c r="F9" s="9">
        <f t="shared" ref="F9:AR9" si="0">E9+1</f>
        <v>2025</v>
      </c>
      <c r="G9" s="9">
        <f t="shared" si="0"/>
        <v>2026</v>
      </c>
      <c r="H9" s="9">
        <f t="shared" si="0"/>
        <v>2027</v>
      </c>
      <c r="I9" s="9">
        <f t="shared" si="0"/>
        <v>2028</v>
      </c>
      <c r="J9" s="9">
        <f t="shared" si="0"/>
        <v>2029</v>
      </c>
      <c r="K9" s="9">
        <f t="shared" si="0"/>
        <v>2030</v>
      </c>
      <c r="L9" s="9">
        <f t="shared" si="0"/>
        <v>2031</v>
      </c>
      <c r="M9" s="9">
        <f t="shared" si="0"/>
        <v>2032</v>
      </c>
      <c r="N9" s="9">
        <f t="shared" si="0"/>
        <v>2033</v>
      </c>
      <c r="O9" s="9">
        <f t="shared" si="0"/>
        <v>2034</v>
      </c>
      <c r="P9" s="9">
        <f t="shared" si="0"/>
        <v>2035</v>
      </c>
      <c r="Q9" s="9">
        <f t="shared" si="0"/>
        <v>2036</v>
      </c>
      <c r="R9" s="9">
        <f t="shared" si="0"/>
        <v>2037</v>
      </c>
      <c r="S9" s="9">
        <f t="shared" si="0"/>
        <v>2038</v>
      </c>
      <c r="T9" s="9">
        <f t="shared" si="0"/>
        <v>2039</v>
      </c>
      <c r="U9" s="9">
        <f t="shared" si="0"/>
        <v>2040</v>
      </c>
      <c r="V9" s="9">
        <f t="shared" si="0"/>
        <v>2041</v>
      </c>
      <c r="W9" s="9">
        <f t="shared" si="0"/>
        <v>2042</v>
      </c>
      <c r="X9" s="9">
        <f t="shared" si="0"/>
        <v>2043</v>
      </c>
      <c r="Y9" s="9">
        <f t="shared" si="0"/>
        <v>2044</v>
      </c>
      <c r="Z9" s="9">
        <f t="shared" si="0"/>
        <v>2045</v>
      </c>
      <c r="AA9" s="9">
        <f t="shared" si="0"/>
        <v>2046</v>
      </c>
      <c r="AB9" s="9">
        <f t="shared" si="0"/>
        <v>2047</v>
      </c>
      <c r="AC9" s="9">
        <f t="shared" si="0"/>
        <v>2048</v>
      </c>
      <c r="AD9" s="9">
        <f t="shared" si="0"/>
        <v>2049</v>
      </c>
      <c r="AE9" s="9">
        <f t="shared" si="0"/>
        <v>2050</v>
      </c>
      <c r="AF9" s="9">
        <f t="shared" si="0"/>
        <v>2051</v>
      </c>
      <c r="AG9" s="9">
        <f t="shared" si="0"/>
        <v>2052</v>
      </c>
      <c r="AH9" s="9">
        <f t="shared" si="0"/>
        <v>2053</v>
      </c>
      <c r="AI9" s="9">
        <f t="shared" si="0"/>
        <v>2054</v>
      </c>
      <c r="AJ9" s="9">
        <f t="shared" si="0"/>
        <v>2055</v>
      </c>
      <c r="AK9" s="9">
        <f t="shared" si="0"/>
        <v>2056</v>
      </c>
      <c r="AL9" s="9">
        <f t="shared" si="0"/>
        <v>2057</v>
      </c>
      <c r="AM9" s="9">
        <f t="shared" si="0"/>
        <v>2058</v>
      </c>
      <c r="AN9" s="9">
        <f t="shared" si="0"/>
        <v>2059</v>
      </c>
      <c r="AO9" s="9">
        <f t="shared" si="0"/>
        <v>2060</v>
      </c>
      <c r="AP9" s="9">
        <f t="shared" si="0"/>
        <v>2061</v>
      </c>
      <c r="AQ9" s="9">
        <f t="shared" si="0"/>
        <v>2062</v>
      </c>
      <c r="AR9" s="9">
        <f t="shared" si="0"/>
        <v>2063</v>
      </c>
      <c r="AS9" s="9">
        <f t="shared" ref="AS9" si="1">AR9+1</f>
        <v>2064</v>
      </c>
      <c r="AT9" s="9">
        <f t="shared" ref="AT9" si="2">AS9+1</f>
        <v>2065</v>
      </c>
      <c r="AU9" s="9">
        <f t="shared" ref="AU9" si="3">AT9+1</f>
        <v>2066</v>
      </c>
      <c r="AV9" s="9">
        <f t="shared" ref="AV9" si="4">AU9+1</f>
        <v>2067</v>
      </c>
      <c r="AW9" s="9">
        <f t="shared" ref="AW9" si="5">AV9+1</f>
        <v>2068</v>
      </c>
      <c r="AX9" s="9">
        <f t="shared" ref="AX9" si="6">AW9+1</f>
        <v>2069</v>
      </c>
      <c r="AY9" s="9">
        <f t="shared" ref="AY9" si="7">AX9+1</f>
        <v>2070</v>
      </c>
      <c r="AZ9" s="9">
        <f t="shared" ref="AZ9" si="8">AY9+1</f>
        <v>2071</v>
      </c>
      <c r="BA9" s="9">
        <f t="shared" ref="BA9" si="9">AZ9+1</f>
        <v>2072</v>
      </c>
      <c r="BB9" s="9">
        <f t="shared" ref="BB9" si="10">BA9+1</f>
        <v>2073</v>
      </c>
      <c r="BC9" s="6"/>
    </row>
    <row r="10" spans="1:55" ht="3.75" customHeight="1" thickBot="1" x14ac:dyDescent="0.3">
      <c r="A10" s="6"/>
      <c r="B10" s="133"/>
      <c r="C10" s="133"/>
      <c r="D10" s="134"/>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c r="AK10" s="133"/>
      <c r="AL10" s="133"/>
      <c r="AM10" s="133"/>
      <c r="AN10" s="133"/>
      <c r="AO10" s="133"/>
      <c r="AP10" s="133"/>
      <c r="AQ10" s="133"/>
      <c r="AR10" s="133"/>
      <c r="AS10" s="133"/>
      <c r="AT10" s="133"/>
      <c r="AU10" s="133"/>
      <c r="AV10" s="133"/>
      <c r="AW10" s="133"/>
      <c r="AX10" s="133"/>
      <c r="AY10" s="133"/>
      <c r="AZ10" s="133"/>
      <c r="BA10" s="133"/>
      <c r="BB10" s="133"/>
      <c r="BC10" s="6"/>
    </row>
    <row r="11" spans="1:55" x14ac:dyDescent="0.25">
      <c r="A11" s="6"/>
      <c r="B11" s="1" t="s">
        <v>4</v>
      </c>
      <c r="C11" s="81">
        <f ca="1">E11+NPV('Input Sheet'!$G$11,INDIRECT("F36:"&amp;ADDRESS(36,4+'Input Sheet'!$G$12)))</f>
        <v>0</v>
      </c>
      <c r="D11" s="152"/>
      <c r="E11" s="73">
        <f>-'Input Sheet'!J33</f>
        <v>0</v>
      </c>
      <c r="F11" s="74">
        <f>-'Input Sheet'!K33</f>
        <v>0</v>
      </c>
      <c r="G11" s="74">
        <f>-'Input Sheet'!L33</f>
        <v>0</v>
      </c>
      <c r="H11" s="74">
        <f>-'Input Sheet'!M33</f>
        <v>0</v>
      </c>
      <c r="I11" s="74">
        <f>-'Input Sheet'!N33</f>
        <v>0</v>
      </c>
      <c r="J11" s="74">
        <f>-'Input Sheet'!O33</f>
        <v>0</v>
      </c>
      <c r="K11" s="74">
        <f>-'Input Sheet'!P33</f>
        <v>0</v>
      </c>
      <c r="L11" s="74">
        <f>-'Input Sheet'!Q33</f>
        <v>0</v>
      </c>
      <c r="M11" s="74">
        <f>-'Input Sheet'!R33</f>
        <v>0</v>
      </c>
      <c r="N11" s="74">
        <f>-'Input Sheet'!S33</f>
        <v>0</v>
      </c>
      <c r="O11" s="74">
        <f>-'Input Sheet'!T33</f>
        <v>0</v>
      </c>
      <c r="P11" s="74">
        <f>-'Input Sheet'!U33</f>
        <v>0</v>
      </c>
      <c r="Q11" s="74">
        <f>-'Input Sheet'!V33</f>
        <v>0</v>
      </c>
      <c r="R11" s="74">
        <f>-'Input Sheet'!W33</f>
        <v>0</v>
      </c>
      <c r="S11" s="74">
        <f>-'Input Sheet'!X33</f>
        <v>0</v>
      </c>
      <c r="T11" s="74" t="e">
        <f>-'Input Sheet'!Y33</f>
        <v>#VALUE!</v>
      </c>
      <c r="U11" s="74" t="e">
        <f>-'Input Sheet'!Z33</f>
        <v>#VALUE!</v>
      </c>
      <c r="V11" s="74" t="e">
        <f>-'Input Sheet'!AA33</f>
        <v>#VALUE!</v>
      </c>
      <c r="W11" s="74" t="e">
        <f>-'Input Sheet'!AB33</f>
        <v>#VALUE!</v>
      </c>
      <c r="X11" s="74" t="e">
        <f>-'Input Sheet'!AC33</f>
        <v>#VALUE!</v>
      </c>
      <c r="Y11" s="74" t="e">
        <f>-'Input Sheet'!AD33</f>
        <v>#VALUE!</v>
      </c>
      <c r="Z11" s="74" t="e">
        <f>-'Input Sheet'!AE33</f>
        <v>#VALUE!</v>
      </c>
      <c r="AA11" s="74" t="e">
        <f>-'Input Sheet'!AF33</f>
        <v>#VALUE!</v>
      </c>
      <c r="AB11" s="74" t="e">
        <f>-'Input Sheet'!AG33</f>
        <v>#VALUE!</v>
      </c>
      <c r="AC11" s="74" t="e">
        <f>-'Input Sheet'!AH33</f>
        <v>#VALUE!</v>
      </c>
      <c r="AD11" s="74" t="e">
        <f>-'Input Sheet'!AI33</f>
        <v>#VALUE!</v>
      </c>
      <c r="AE11" s="74" t="e">
        <f>-'Input Sheet'!AJ33</f>
        <v>#VALUE!</v>
      </c>
      <c r="AF11" s="74" t="e">
        <f>-'Input Sheet'!AK33</f>
        <v>#VALUE!</v>
      </c>
      <c r="AG11" s="74" t="e">
        <f>-'Input Sheet'!AL33</f>
        <v>#VALUE!</v>
      </c>
      <c r="AH11" s="74" t="e">
        <f>-'Input Sheet'!AM33</f>
        <v>#VALUE!</v>
      </c>
      <c r="AI11" s="74" t="e">
        <f>-'Input Sheet'!AN33</f>
        <v>#VALUE!</v>
      </c>
      <c r="AJ11" s="74" t="e">
        <f>-'Input Sheet'!AO33</f>
        <v>#VALUE!</v>
      </c>
      <c r="AK11" s="74" t="e">
        <f>-'Input Sheet'!AP33</f>
        <v>#VALUE!</v>
      </c>
      <c r="AL11" s="74" t="e">
        <f>-'Input Sheet'!AQ33</f>
        <v>#VALUE!</v>
      </c>
      <c r="AM11" s="74" t="e">
        <f>-'Input Sheet'!AR33</f>
        <v>#VALUE!</v>
      </c>
      <c r="AN11" s="74" t="e">
        <f>-'Input Sheet'!AS33</f>
        <v>#VALUE!</v>
      </c>
      <c r="AO11" s="74" t="e">
        <f>-'Input Sheet'!AT33</f>
        <v>#VALUE!</v>
      </c>
      <c r="AP11" s="74" t="e">
        <f>-'Input Sheet'!AU33</f>
        <v>#VALUE!</v>
      </c>
      <c r="AQ11" s="74" t="e">
        <f>-'Input Sheet'!AV33</f>
        <v>#VALUE!</v>
      </c>
      <c r="AR11" s="74" t="e">
        <f>-'Input Sheet'!AW33</f>
        <v>#VALUE!</v>
      </c>
      <c r="AS11" s="74" t="e">
        <f>-'Input Sheet'!AX33</f>
        <v>#VALUE!</v>
      </c>
      <c r="AT11" s="74" t="e">
        <f>-'Input Sheet'!AY33</f>
        <v>#VALUE!</v>
      </c>
      <c r="AU11" s="74" t="e">
        <f>-'Input Sheet'!AZ33</f>
        <v>#VALUE!</v>
      </c>
      <c r="AV11" s="74" t="e">
        <f>-'Input Sheet'!BA33</f>
        <v>#VALUE!</v>
      </c>
      <c r="AW11" s="74" t="e">
        <f>-'Input Sheet'!BB33</f>
        <v>#VALUE!</v>
      </c>
      <c r="AX11" s="74" t="e">
        <f>-'Input Sheet'!BC33</f>
        <v>#VALUE!</v>
      </c>
      <c r="AY11" s="74" t="e">
        <f>-'Input Sheet'!BD33</f>
        <v>#VALUE!</v>
      </c>
      <c r="AZ11" s="74" t="e">
        <f>-'Input Sheet'!BE33</f>
        <v>#VALUE!</v>
      </c>
      <c r="BA11" s="74" t="e">
        <f>-'Input Sheet'!BF33</f>
        <v>#VALUE!</v>
      </c>
      <c r="BB11" s="74" t="e">
        <f>-'Input Sheet'!BG33</f>
        <v>#VALUE!</v>
      </c>
      <c r="BC11" s="6"/>
    </row>
    <row r="12" spans="1:55" x14ac:dyDescent="0.25">
      <c r="A12" s="6"/>
      <c r="B12" s="1" t="s">
        <v>15</v>
      </c>
      <c r="C12" s="82">
        <f ca="1">E12+NPV('Input Sheet'!$G$11,INDIRECT("F37:"&amp;ADDRESS(37,4+'Input Sheet'!$G$12)))</f>
        <v>0</v>
      </c>
      <c r="D12" s="152"/>
      <c r="E12" s="83">
        <f>+'Input Sheet'!J117</f>
        <v>0</v>
      </c>
      <c r="F12" s="84">
        <f>+'Input Sheet'!K117</f>
        <v>0</v>
      </c>
      <c r="G12" s="84">
        <f>+'Input Sheet'!L117</f>
        <v>0</v>
      </c>
      <c r="H12" s="84">
        <f>+'Input Sheet'!M117</f>
        <v>0</v>
      </c>
      <c r="I12" s="84">
        <f>+'Input Sheet'!N117</f>
        <v>0</v>
      </c>
      <c r="J12" s="84">
        <f>+'Input Sheet'!O117</f>
        <v>0</v>
      </c>
      <c r="K12" s="84">
        <f>+'Input Sheet'!P117</f>
        <v>0</v>
      </c>
      <c r="L12" s="84">
        <f>+'Input Sheet'!Q117</f>
        <v>0</v>
      </c>
      <c r="M12" s="84">
        <f>+'Input Sheet'!R117</f>
        <v>0</v>
      </c>
      <c r="N12" s="84">
        <f>+'Input Sheet'!S117</f>
        <v>0</v>
      </c>
      <c r="O12" s="84">
        <f>+'Input Sheet'!T117</f>
        <v>0</v>
      </c>
      <c r="P12" s="84">
        <f>+'Input Sheet'!U117</f>
        <v>0</v>
      </c>
      <c r="Q12" s="84">
        <f>+'Input Sheet'!V117</f>
        <v>0</v>
      </c>
      <c r="R12" s="84">
        <f>+'Input Sheet'!W117</f>
        <v>0</v>
      </c>
      <c r="S12" s="84">
        <f>+'Input Sheet'!X117</f>
        <v>0</v>
      </c>
      <c r="T12" s="84" t="str">
        <f>+'Input Sheet'!Y117</f>
        <v/>
      </c>
      <c r="U12" s="84" t="str">
        <f>+'Input Sheet'!Z117</f>
        <v/>
      </c>
      <c r="V12" s="84" t="str">
        <f>+'Input Sheet'!AA117</f>
        <v/>
      </c>
      <c r="W12" s="84" t="str">
        <f>+'Input Sheet'!AB117</f>
        <v/>
      </c>
      <c r="X12" s="84" t="str">
        <f>+'Input Sheet'!AC117</f>
        <v/>
      </c>
      <c r="Y12" s="84" t="str">
        <f>+'Input Sheet'!AD117</f>
        <v/>
      </c>
      <c r="Z12" s="84" t="str">
        <f>+'Input Sheet'!AE117</f>
        <v/>
      </c>
      <c r="AA12" s="84" t="str">
        <f>+'Input Sheet'!AF117</f>
        <v/>
      </c>
      <c r="AB12" s="84" t="str">
        <f>+'Input Sheet'!AG117</f>
        <v/>
      </c>
      <c r="AC12" s="84" t="str">
        <f>+'Input Sheet'!AH117</f>
        <v/>
      </c>
      <c r="AD12" s="84" t="str">
        <f>+'Input Sheet'!AI117</f>
        <v/>
      </c>
      <c r="AE12" s="84" t="str">
        <f>+'Input Sheet'!AJ117</f>
        <v/>
      </c>
      <c r="AF12" s="84" t="str">
        <f>+'Input Sheet'!AK117</f>
        <v/>
      </c>
      <c r="AG12" s="84" t="str">
        <f>+'Input Sheet'!AL117</f>
        <v/>
      </c>
      <c r="AH12" s="84" t="str">
        <f>+'Input Sheet'!AM117</f>
        <v/>
      </c>
      <c r="AI12" s="84" t="str">
        <f>+'Input Sheet'!AN117</f>
        <v/>
      </c>
      <c r="AJ12" s="84" t="str">
        <f>+'Input Sheet'!AO117</f>
        <v/>
      </c>
      <c r="AK12" s="84" t="str">
        <f>+'Input Sheet'!AP117</f>
        <v/>
      </c>
      <c r="AL12" s="84" t="str">
        <f>+'Input Sheet'!AQ117</f>
        <v/>
      </c>
      <c r="AM12" s="84" t="str">
        <f>+'Input Sheet'!AR117</f>
        <v/>
      </c>
      <c r="AN12" s="84" t="str">
        <f>+'Input Sheet'!AS117</f>
        <v/>
      </c>
      <c r="AO12" s="84" t="str">
        <f>+'Input Sheet'!AT117</f>
        <v/>
      </c>
      <c r="AP12" s="84" t="str">
        <f>+'Input Sheet'!AU117</f>
        <v/>
      </c>
      <c r="AQ12" s="84" t="str">
        <f>+'Input Sheet'!AV117</f>
        <v/>
      </c>
      <c r="AR12" s="84" t="str">
        <f>+'Input Sheet'!AW117</f>
        <v/>
      </c>
      <c r="AS12" s="84" t="str">
        <f>+'Input Sheet'!AX117</f>
        <v/>
      </c>
      <c r="AT12" s="84" t="str">
        <f>+'Input Sheet'!AY117</f>
        <v/>
      </c>
      <c r="AU12" s="84" t="str">
        <f>+'Input Sheet'!AZ117</f>
        <v/>
      </c>
      <c r="AV12" s="84" t="str">
        <f>+'Input Sheet'!BA117</f>
        <v/>
      </c>
      <c r="AW12" s="84" t="str">
        <f>+'Input Sheet'!BB117</f>
        <v/>
      </c>
      <c r="AX12" s="84" t="str">
        <f>+'Input Sheet'!BC117</f>
        <v/>
      </c>
      <c r="AY12" s="84" t="str">
        <f>+'Input Sheet'!BD117</f>
        <v/>
      </c>
      <c r="AZ12" s="84" t="str">
        <f>+'Input Sheet'!BE117</f>
        <v/>
      </c>
      <c r="BA12" s="84" t="str">
        <f>+'Input Sheet'!BF117</f>
        <v/>
      </c>
      <c r="BB12" s="84" t="str">
        <f>+'Input Sheet'!BG117</f>
        <v/>
      </c>
      <c r="BC12" s="6"/>
    </row>
    <row r="13" spans="1:55" x14ac:dyDescent="0.25">
      <c r="A13" s="6"/>
      <c r="B13" s="1" t="s">
        <v>26</v>
      </c>
      <c r="C13" s="82">
        <f ca="1">E13+NPV('Input Sheet'!$G$11,INDIRECT("F38:"&amp;ADDRESS(38,4+'Input Sheet'!$G$12)))</f>
        <v>0</v>
      </c>
      <c r="D13" s="152"/>
      <c r="E13" s="83">
        <f>+'Input Sheet'!J122</f>
        <v>0</v>
      </c>
      <c r="F13" s="84">
        <f>+'Input Sheet'!K122</f>
        <v>0</v>
      </c>
      <c r="G13" s="84">
        <f>+'Input Sheet'!L122</f>
        <v>0</v>
      </c>
      <c r="H13" s="84">
        <f>+'Input Sheet'!M122</f>
        <v>0</v>
      </c>
      <c r="I13" s="84">
        <f>+'Input Sheet'!N122</f>
        <v>0</v>
      </c>
      <c r="J13" s="84">
        <f>+'Input Sheet'!O122</f>
        <v>0</v>
      </c>
      <c r="K13" s="84">
        <f>+'Input Sheet'!P122</f>
        <v>0</v>
      </c>
      <c r="L13" s="84">
        <f>+'Input Sheet'!Q122</f>
        <v>0</v>
      </c>
      <c r="M13" s="84">
        <f>+'Input Sheet'!R122</f>
        <v>0</v>
      </c>
      <c r="N13" s="84">
        <f>+'Input Sheet'!S122</f>
        <v>0</v>
      </c>
      <c r="O13" s="84">
        <f>+'Input Sheet'!T122</f>
        <v>0</v>
      </c>
      <c r="P13" s="84">
        <f>+'Input Sheet'!U122</f>
        <v>0</v>
      </c>
      <c r="Q13" s="84">
        <f>+'Input Sheet'!V122</f>
        <v>0</v>
      </c>
      <c r="R13" s="84">
        <f>+'Input Sheet'!W122</f>
        <v>0</v>
      </c>
      <c r="S13" s="84">
        <f>+'Input Sheet'!X122</f>
        <v>0</v>
      </c>
      <c r="T13" s="84" t="str">
        <f>+'Input Sheet'!Y122</f>
        <v/>
      </c>
      <c r="U13" s="84" t="str">
        <f>+'Input Sheet'!Z122</f>
        <v/>
      </c>
      <c r="V13" s="84" t="str">
        <f>+'Input Sheet'!AA122</f>
        <v/>
      </c>
      <c r="W13" s="84" t="str">
        <f>+'Input Sheet'!AB122</f>
        <v/>
      </c>
      <c r="X13" s="84" t="str">
        <f>+'Input Sheet'!AC122</f>
        <v/>
      </c>
      <c r="Y13" s="84" t="str">
        <f>+'Input Sheet'!AD122</f>
        <v/>
      </c>
      <c r="Z13" s="84" t="str">
        <f>+'Input Sheet'!AE122</f>
        <v/>
      </c>
      <c r="AA13" s="84" t="str">
        <f>+'Input Sheet'!AF122</f>
        <v/>
      </c>
      <c r="AB13" s="84" t="str">
        <f>+'Input Sheet'!AG122</f>
        <v/>
      </c>
      <c r="AC13" s="84" t="str">
        <f>+'Input Sheet'!AH122</f>
        <v/>
      </c>
      <c r="AD13" s="84" t="str">
        <f>+'Input Sheet'!AI122</f>
        <v/>
      </c>
      <c r="AE13" s="84" t="str">
        <f>+'Input Sheet'!AJ122</f>
        <v/>
      </c>
      <c r="AF13" s="84" t="str">
        <f>+'Input Sheet'!AK122</f>
        <v/>
      </c>
      <c r="AG13" s="84" t="str">
        <f>+'Input Sheet'!AL122</f>
        <v/>
      </c>
      <c r="AH13" s="84" t="str">
        <f>+'Input Sheet'!AM122</f>
        <v/>
      </c>
      <c r="AI13" s="84" t="str">
        <f>+'Input Sheet'!AN122</f>
        <v/>
      </c>
      <c r="AJ13" s="84" t="str">
        <f>+'Input Sheet'!AO122</f>
        <v/>
      </c>
      <c r="AK13" s="84" t="str">
        <f>+'Input Sheet'!AP122</f>
        <v/>
      </c>
      <c r="AL13" s="84" t="str">
        <f>+'Input Sheet'!AQ122</f>
        <v/>
      </c>
      <c r="AM13" s="84" t="str">
        <f>+'Input Sheet'!AR122</f>
        <v/>
      </c>
      <c r="AN13" s="84" t="str">
        <f>+'Input Sheet'!AS122</f>
        <v/>
      </c>
      <c r="AO13" s="84" t="str">
        <f>+'Input Sheet'!AT122</f>
        <v/>
      </c>
      <c r="AP13" s="84" t="str">
        <f>+'Input Sheet'!AU122</f>
        <v/>
      </c>
      <c r="AQ13" s="84" t="str">
        <f>+'Input Sheet'!AV122</f>
        <v/>
      </c>
      <c r="AR13" s="84" t="str">
        <f>+'Input Sheet'!AW122</f>
        <v/>
      </c>
      <c r="AS13" s="84" t="str">
        <f>+'Input Sheet'!AX122</f>
        <v/>
      </c>
      <c r="AT13" s="84" t="str">
        <f>+'Input Sheet'!AY122</f>
        <v/>
      </c>
      <c r="AU13" s="84" t="str">
        <f>+'Input Sheet'!AZ122</f>
        <v/>
      </c>
      <c r="AV13" s="84" t="str">
        <f>+'Input Sheet'!BA122</f>
        <v/>
      </c>
      <c r="AW13" s="84" t="str">
        <f>+'Input Sheet'!BB122</f>
        <v/>
      </c>
      <c r="AX13" s="84" t="str">
        <f>+'Input Sheet'!BC122</f>
        <v/>
      </c>
      <c r="AY13" s="84" t="str">
        <f>+'Input Sheet'!BD122</f>
        <v/>
      </c>
      <c r="AZ13" s="84" t="str">
        <f>+'Input Sheet'!BE122</f>
        <v/>
      </c>
      <c r="BA13" s="84" t="str">
        <f>+'Input Sheet'!BF122</f>
        <v/>
      </c>
      <c r="BB13" s="84" t="str">
        <f>+'Input Sheet'!BG122</f>
        <v/>
      </c>
      <c r="BC13" s="6"/>
    </row>
    <row r="14" spans="1:55" x14ac:dyDescent="0.25">
      <c r="A14" s="6"/>
      <c r="B14" s="1" t="s">
        <v>24</v>
      </c>
      <c r="C14" s="82">
        <f ca="1">E14+NPV('Input Sheet'!$G$11,INDIRECT("F39:"&amp;ADDRESS(39,4+'Input Sheet'!$G$12)))</f>
        <v>0</v>
      </c>
      <c r="D14" s="152"/>
      <c r="E14" s="83">
        <f>-'Input Sheet'!J37</f>
        <v>0</v>
      </c>
      <c r="F14" s="84">
        <f>-'Input Sheet'!K37</f>
        <v>0</v>
      </c>
      <c r="G14" s="84">
        <f>-'Input Sheet'!L37</f>
        <v>0</v>
      </c>
      <c r="H14" s="84">
        <f>-'Input Sheet'!M37</f>
        <v>0</v>
      </c>
      <c r="I14" s="84">
        <f>-'Input Sheet'!N37</f>
        <v>0</v>
      </c>
      <c r="J14" s="84">
        <f>-'Input Sheet'!O37</f>
        <v>0</v>
      </c>
      <c r="K14" s="84">
        <f>-'Input Sheet'!P37</f>
        <v>0</v>
      </c>
      <c r="L14" s="84">
        <f>-'Input Sheet'!Q37</f>
        <v>0</v>
      </c>
      <c r="M14" s="84">
        <f>-'Input Sheet'!R37</f>
        <v>0</v>
      </c>
      <c r="N14" s="84">
        <f>-'Input Sheet'!S37</f>
        <v>0</v>
      </c>
      <c r="O14" s="84">
        <f>-'Input Sheet'!T37</f>
        <v>0</v>
      </c>
      <c r="P14" s="84">
        <f>-'Input Sheet'!U37</f>
        <v>0</v>
      </c>
      <c r="Q14" s="84">
        <f>-'Input Sheet'!V37</f>
        <v>0</v>
      </c>
      <c r="R14" s="84">
        <f>-'Input Sheet'!W37</f>
        <v>0</v>
      </c>
      <c r="S14" s="84">
        <f>-'Input Sheet'!X37</f>
        <v>0</v>
      </c>
      <c r="T14" s="84">
        <f>-'Input Sheet'!Y37</f>
        <v>0</v>
      </c>
      <c r="U14" s="84">
        <f>-'Input Sheet'!Z37</f>
        <v>0</v>
      </c>
      <c r="V14" s="84">
        <f>-'Input Sheet'!AA37</f>
        <v>0</v>
      </c>
      <c r="W14" s="84">
        <f>-'Input Sheet'!AB37</f>
        <v>0</v>
      </c>
      <c r="X14" s="84">
        <f>-'Input Sheet'!AC37</f>
        <v>0</v>
      </c>
      <c r="Y14" s="84">
        <f>-'Input Sheet'!AD37</f>
        <v>0</v>
      </c>
      <c r="Z14" s="84">
        <f>-'Input Sheet'!AE37</f>
        <v>0</v>
      </c>
      <c r="AA14" s="84">
        <f>-'Input Sheet'!AF37</f>
        <v>0</v>
      </c>
      <c r="AB14" s="84">
        <f>-'Input Sheet'!AG37</f>
        <v>0</v>
      </c>
      <c r="AC14" s="84">
        <f>-'Input Sheet'!AH37</f>
        <v>0</v>
      </c>
      <c r="AD14" s="84">
        <f>-'Input Sheet'!AI37</f>
        <v>0</v>
      </c>
      <c r="AE14" s="84">
        <f>-'Input Sheet'!AJ37</f>
        <v>0</v>
      </c>
      <c r="AF14" s="84">
        <f>-'Input Sheet'!AK37</f>
        <v>0</v>
      </c>
      <c r="AG14" s="84">
        <f>-'Input Sheet'!AL37</f>
        <v>0</v>
      </c>
      <c r="AH14" s="84">
        <f>-'Input Sheet'!AM37</f>
        <v>0</v>
      </c>
      <c r="AI14" s="84">
        <f>-'Input Sheet'!AN37</f>
        <v>0</v>
      </c>
      <c r="AJ14" s="84">
        <f>-'Input Sheet'!AO37</f>
        <v>0</v>
      </c>
      <c r="AK14" s="84">
        <f>-'Input Sheet'!AP37</f>
        <v>0</v>
      </c>
      <c r="AL14" s="84">
        <f>-'Input Sheet'!AQ37</f>
        <v>0</v>
      </c>
      <c r="AM14" s="84">
        <f>-'Input Sheet'!AR37</f>
        <v>0</v>
      </c>
      <c r="AN14" s="84">
        <f>-'Input Sheet'!AS37</f>
        <v>0</v>
      </c>
      <c r="AO14" s="84">
        <f>-'Input Sheet'!AT37</f>
        <v>0</v>
      </c>
      <c r="AP14" s="84">
        <f>-'Input Sheet'!AU37</f>
        <v>0</v>
      </c>
      <c r="AQ14" s="84">
        <f>-'Input Sheet'!AV37</f>
        <v>0</v>
      </c>
      <c r="AR14" s="84">
        <f>-'Input Sheet'!AW37</f>
        <v>0</v>
      </c>
      <c r="AS14" s="84">
        <f>-'Input Sheet'!AX37</f>
        <v>0</v>
      </c>
      <c r="AT14" s="84">
        <f>-'Input Sheet'!AY37</f>
        <v>0</v>
      </c>
      <c r="AU14" s="84">
        <f>-'Input Sheet'!AZ37</f>
        <v>0</v>
      </c>
      <c r="AV14" s="84">
        <f>-'Input Sheet'!BA37</f>
        <v>0</v>
      </c>
      <c r="AW14" s="84">
        <f>-'Input Sheet'!BB37</f>
        <v>0</v>
      </c>
      <c r="AX14" s="84">
        <f>-'Input Sheet'!BC37</f>
        <v>0</v>
      </c>
      <c r="AY14" s="84">
        <f>-'Input Sheet'!BD37</f>
        <v>0</v>
      </c>
      <c r="AZ14" s="84">
        <f>-'Input Sheet'!BE37</f>
        <v>0</v>
      </c>
      <c r="BA14" s="84">
        <f>-'Input Sheet'!BF37</f>
        <v>0</v>
      </c>
      <c r="BB14" s="84">
        <f>-'Input Sheet'!BG37</f>
        <v>0</v>
      </c>
      <c r="BC14" s="6"/>
    </row>
    <row r="15" spans="1:55" x14ac:dyDescent="0.25">
      <c r="A15" s="6"/>
      <c r="B15" s="1" t="s">
        <v>5</v>
      </c>
      <c r="C15" s="85">
        <f ca="1">E15+NPV('Input Sheet'!$G$11,INDIRECT("F40:"&amp;ADDRESS(40,4+'Input Sheet'!$G$12)))</f>
        <v>0</v>
      </c>
      <c r="D15" s="152"/>
      <c r="E15" s="86">
        <f>-'Input Sheet'!J71</f>
        <v>0</v>
      </c>
      <c r="F15" s="87">
        <f>-'Input Sheet'!K71</f>
        <v>0</v>
      </c>
      <c r="G15" s="87">
        <f>-'Input Sheet'!L71</f>
        <v>0</v>
      </c>
      <c r="H15" s="87">
        <f>-'Input Sheet'!M71</f>
        <v>0</v>
      </c>
      <c r="I15" s="87">
        <f>-'Input Sheet'!N71</f>
        <v>0</v>
      </c>
      <c r="J15" s="87">
        <f>-'Input Sheet'!O71</f>
        <v>0</v>
      </c>
      <c r="K15" s="87">
        <f>-'Input Sheet'!P71</f>
        <v>0</v>
      </c>
      <c r="L15" s="87">
        <f>-'Input Sheet'!Q71</f>
        <v>0</v>
      </c>
      <c r="M15" s="87">
        <f>-'Input Sheet'!R71</f>
        <v>0</v>
      </c>
      <c r="N15" s="87">
        <f>-'Input Sheet'!S71</f>
        <v>0</v>
      </c>
      <c r="O15" s="87">
        <f>-'Input Sheet'!T71</f>
        <v>0</v>
      </c>
      <c r="P15" s="87">
        <f>-'Input Sheet'!U71</f>
        <v>0</v>
      </c>
      <c r="Q15" s="87">
        <f>-'Input Sheet'!V71</f>
        <v>0</v>
      </c>
      <c r="R15" s="87">
        <f>-'Input Sheet'!W71</f>
        <v>0</v>
      </c>
      <c r="S15" s="87">
        <f>-'Input Sheet'!X71</f>
        <v>0</v>
      </c>
      <c r="T15" s="87" t="e">
        <f>-'Input Sheet'!Y71</f>
        <v>#VALUE!</v>
      </c>
      <c r="U15" s="87" t="e">
        <f>-'Input Sheet'!Z71</f>
        <v>#VALUE!</v>
      </c>
      <c r="V15" s="87" t="e">
        <f>-'Input Sheet'!AA71</f>
        <v>#VALUE!</v>
      </c>
      <c r="W15" s="87" t="e">
        <f>-'Input Sheet'!AB71</f>
        <v>#VALUE!</v>
      </c>
      <c r="X15" s="87" t="e">
        <f>-'Input Sheet'!AC71</f>
        <v>#VALUE!</v>
      </c>
      <c r="Y15" s="87" t="e">
        <f>-'Input Sheet'!AD71</f>
        <v>#VALUE!</v>
      </c>
      <c r="Z15" s="87" t="e">
        <f>-'Input Sheet'!AE71</f>
        <v>#VALUE!</v>
      </c>
      <c r="AA15" s="87" t="e">
        <f>-'Input Sheet'!AF71</f>
        <v>#VALUE!</v>
      </c>
      <c r="AB15" s="87" t="e">
        <f>-'Input Sheet'!AG71</f>
        <v>#VALUE!</v>
      </c>
      <c r="AC15" s="87" t="e">
        <f>-'Input Sheet'!AH71</f>
        <v>#VALUE!</v>
      </c>
      <c r="AD15" s="87" t="e">
        <f>-'Input Sheet'!AI71</f>
        <v>#VALUE!</v>
      </c>
      <c r="AE15" s="87" t="e">
        <f>-'Input Sheet'!AJ71</f>
        <v>#VALUE!</v>
      </c>
      <c r="AF15" s="87" t="e">
        <f>-'Input Sheet'!AK71</f>
        <v>#VALUE!</v>
      </c>
      <c r="AG15" s="87" t="e">
        <f>-'Input Sheet'!AL71</f>
        <v>#VALUE!</v>
      </c>
      <c r="AH15" s="87" t="e">
        <f>-'Input Sheet'!AM71</f>
        <v>#VALUE!</v>
      </c>
      <c r="AI15" s="87" t="e">
        <f>-'Input Sheet'!AN71</f>
        <v>#VALUE!</v>
      </c>
      <c r="AJ15" s="87" t="e">
        <f>-'Input Sheet'!AO71</f>
        <v>#VALUE!</v>
      </c>
      <c r="AK15" s="87" t="e">
        <f>-'Input Sheet'!AP71</f>
        <v>#VALUE!</v>
      </c>
      <c r="AL15" s="87" t="e">
        <f>-'Input Sheet'!AQ71</f>
        <v>#VALUE!</v>
      </c>
      <c r="AM15" s="87" t="e">
        <f>-'Input Sheet'!AR71</f>
        <v>#VALUE!</v>
      </c>
      <c r="AN15" s="87" t="e">
        <f>-'Input Sheet'!AS71</f>
        <v>#VALUE!</v>
      </c>
      <c r="AO15" s="87" t="e">
        <f>-'Input Sheet'!AT71</f>
        <v>#VALUE!</v>
      </c>
      <c r="AP15" s="87" t="e">
        <f>-'Input Sheet'!AU71</f>
        <v>#VALUE!</v>
      </c>
      <c r="AQ15" s="87" t="e">
        <f>-'Input Sheet'!AV71</f>
        <v>#VALUE!</v>
      </c>
      <c r="AR15" s="87" t="e">
        <f>-'Input Sheet'!AW71</f>
        <v>#VALUE!</v>
      </c>
      <c r="AS15" s="87" t="e">
        <f>-'Input Sheet'!AX71</f>
        <v>#VALUE!</v>
      </c>
      <c r="AT15" s="87" t="e">
        <f>-'Input Sheet'!AY71</f>
        <v>#VALUE!</v>
      </c>
      <c r="AU15" s="87" t="e">
        <f>-'Input Sheet'!AZ71</f>
        <v>#VALUE!</v>
      </c>
      <c r="AV15" s="87" t="e">
        <f>-'Input Sheet'!BA71</f>
        <v>#VALUE!</v>
      </c>
      <c r="AW15" s="87" t="e">
        <f>-'Input Sheet'!BB71</f>
        <v>#VALUE!</v>
      </c>
      <c r="AX15" s="87" t="e">
        <f>-'Input Sheet'!BC71</f>
        <v>#VALUE!</v>
      </c>
      <c r="AY15" s="87" t="e">
        <f>-'Input Sheet'!BD71</f>
        <v>#VALUE!</v>
      </c>
      <c r="AZ15" s="87" t="e">
        <f>-'Input Sheet'!BE71</f>
        <v>#VALUE!</v>
      </c>
      <c r="BA15" s="87" t="e">
        <f>-'Input Sheet'!BF71</f>
        <v>#VALUE!</v>
      </c>
      <c r="BB15" s="87" t="e">
        <f>-'Input Sheet'!BG71</f>
        <v>#VALUE!</v>
      </c>
      <c r="BC15" s="6"/>
    </row>
    <row r="16" spans="1:55" x14ac:dyDescent="0.25">
      <c r="A16" s="6"/>
      <c r="B16" s="1" t="s">
        <v>13</v>
      </c>
      <c r="C16" s="85">
        <f ca="1">E16+NPV('Input Sheet'!$G$11,INDIRECT("F41:"&amp;ADDRESS(41,4+'Input Sheet'!$G$12)))</f>
        <v>0</v>
      </c>
      <c r="D16" s="152"/>
      <c r="E16" s="86">
        <f>+'Input Sheet'!J109</f>
        <v>0</v>
      </c>
      <c r="F16" s="87">
        <f>+'Input Sheet'!K109</f>
        <v>0</v>
      </c>
      <c r="G16" s="87">
        <f>+'Input Sheet'!L109</f>
        <v>0</v>
      </c>
      <c r="H16" s="87">
        <f>+'Input Sheet'!M109</f>
        <v>0</v>
      </c>
      <c r="I16" s="87">
        <f>+'Input Sheet'!N109</f>
        <v>0</v>
      </c>
      <c r="J16" s="87">
        <f>+'Input Sheet'!O109</f>
        <v>0</v>
      </c>
      <c r="K16" s="87">
        <f>+'Input Sheet'!P109</f>
        <v>0</v>
      </c>
      <c r="L16" s="87">
        <f>+'Input Sheet'!Q109</f>
        <v>0</v>
      </c>
      <c r="M16" s="87">
        <f>+'Input Sheet'!R109</f>
        <v>0</v>
      </c>
      <c r="N16" s="87">
        <f>+'Input Sheet'!S109</f>
        <v>0</v>
      </c>
      <c r="O16" s="87">
        <f>+'Input Sheet'!T109</f>
        <v>0</v>
      </c>
      <c r="P16" s="87">
        <f>+'Input Sheet'!U109</f>
        <v>0</v>
      </c>
      <c r="Q16" s="87">
        <f>+'Input Sheet'!V109</f>
        <v>0</v>
      </c>
      <c r="R16" s="87">
        <f>+'Input Sheet'!W109</f>
        <v>0</v>
      </c>
      <c r="S16" s="87">
        <f>+'Input Sheet'!X109</f>
        <v>0</v>
      </c>
      <c r="T16" s="87" t="str">
        <f>+'Input Sheet'!Y109</f>
        <v/>
      </c>
      <c r="U16" s="87" t="str">
        <f>+'Input Sheet'!Z109</f>
        <v/>
      </c>
      <c r="V16" s="87" t="str">
        <f>+'Input Sheet'!AA109</f>
        <v/>
      </c>
      <c r="W16" s="87" t="str">
        <f>+'Input Sheet'!AB109</f>
        <v/>
      </c>
      <c r="X16" s="87" t="str">
        <f>+'Input Sheet'!AC109</f>
        <v/>
      </c>
      <c r="Y16" s="87" t="str">
        <f>+'Input Sheet'!AD109</f>
        <v/>
      </c>
      <c r="Z16" s="87" t="str">
        <f>+'Input Sheet'!AE109</f>
        <v/>
      </c>
      <c r="AA16" s="87" t="str">
        <f>+'Input Sheet'!AF109</f>
        <v/>
      </c>
      <c r="AB16" s="87" t="str">
        <f>+'Input Sheet'!AG109</f>
        <v/>
      </c>
      <c r="AC16" s="87" t="str">
        <f>+'Input Sheet'!AH109</f>
        <v/>
      </c>
      <c r="AD16" s="87" t="str">
        <f>+'Input Sheet'!AI109</f>
        <v/>
      </c>
      <c r="AE16" s="87" t="str">
        <f>+'Input Sheet'!AJ109</f>
        <v/>
      </c>
      <c r="AF16" s="87" t="str">
        <f>+'Input Sheet'!AK109</f>
        <v/>
      </c>
      <c r="AG16" s="87" t="str">
        <f>+'Input Sheet'!AL109</f>
        <v/>
      </c>
      <c r="AH16" s="87" t="str">
        <f>+'Input Sheet'!AM109</f>
        <v/>
      </c>
      <c r="AI16" s="87" t="str">
        <f>+'Input Sheet'!AN109</f>
        <v/>
      </c>
      <c r="AJ16" s="87" t="str">
        <f>+'Input Sheet'!AO109</f>
        <v/>
      </c>
      <c r="AK16" s="87" t="str">
        <f>+'Input Sheet'!AP109</f>
        <v/>
      </c>
      <c r="AL16" s="87" t="str">
        <f>+'Input Sheet'!AQ109</f>
        <v/>
      </c>
      <c r="AM16" s="87" t="str">
        <f>+'Input Sheet'!AR109</f>
        <v/>
      </c>
      <c r="AN16" s="87" t="str">
        <f>+'Input Sheet'!AS109</f>
        <v/>
      </c>
      <c r="AO16" s="87" t="str">
        <f>+'Input Sheet'!AT109</f>
        <v/>
      </c>
      <c r="AP16" s="87" t="str">
        <f>+'Input Sheet'!AU109</f>
        <v/>
      </c>
      <c r="AQ16" s="87" t="str">
        <f>+'Input Sheet'!AV109</f>
        <v/>
      </c>
      <c r="AR16" s="87" t="str">
        <f>+'Input Sheet'!AW109</f>
        <v/>
      </c>
      <c r="AS16" s="87" t="str">
        <f>+'Input Sheet'!AX109</f>
        <v/>
      </c>
      <c r="AT16" s="87" t="str">
        <f>+'Input Sheet'!AY109</f>
        <v/>
      </c>
      <c r="AU16" s="87" t="str">
        <f>+'Input Sheet'!AZ109</f>
        <v/>
      </c>
      <c r="AV16" s="87" t="str">
        <f>+'Input Sheet'!BA109</f>
        <v/>
      </c>
      <c r="AW16" s="87" t="str">
        <f>+'Input Sheet'!BB109</f>
        <v/>
      </c>
      <c r="AX16" s="87" t="str">
        <f>+'Input Sheet'!BC109</f>
        <v/>
      </c>
      <c r="AY16" s="87" t="str">
        <f>+'Input Sheet'!BD109</f>
        <v/>
      </c>
      <c r="AZ16" s="87" t="str">
        <f>+'Input Sheet'!BE109</f>
        <v/>
      </c>
      <c r="BA16" s="87" t="str">
        <f>+'Input Sheet'!BF109</f>
        <v/>
      </c>
      <c r="BB16" s="87" t="str">
        <f>+'Input Sheet'!BG109</f>
        <v/>
      </c>
      <c r="BC16" s="6"/>
    </row>
    <row r="17" spans="1:55" ht="15.75" thickBot="1" x14ac:dyDescent="0.3">
      <c r="A17" s="6"/>
      <c r="B17" s="1" t="s">
        <v>6</v>
      </c>
      <c r="C17" s="88">
        <f ca="1">E17+NPV('Input Sheet'!$G$11,INDIRECT("F42:"&amp;ADDRESS(42,4+'Input Sheet'!$G$12)))</f>
        <v>0</v>
      </c>
      <c r="D17" s="152"/>
      <c r="E17" s="75">
        <f>IF(E9='Input Sheet'!$D$42,'Input Sheet'!$D$43,0)</f>
        <v>0</v>
      </c>
      <c r="F17" s="76">
        <f>IF(F9='Input Sheet'!$D$42,'Input Sheet'!$D$43,0)</f>
        <v>0</v>
      </c>
      <c r="G17" s="76">
        <f>IF(G9='Input Sheet'!$D$42,'Input Sheet'!$D$43,0)</f>
        <v>0</v>
      </c>
      <c r="H17" s="76">
        <f>IF(H9='Input Sheet'!$D$42,'Input Sheet'!$D$43,0)</f>
        <v>0</v>
      </c>
      <c r="I17" s="76">
        <f>IF(I9='Input Sheet'!$D$42,'Input Sheet'!$D$43,0)</f>
        <v>0</v>
      </c>
      <c r="J17" s="76">
        <f>IF(J9='Input Sheet'!$D$42,'Input Sheet'!$D$43,0)</f>
        <v>0</v>
      </c>
      <c r="K17" s="76">
        <f>IF(K9='Input Sheet'!$D$42,'Input Sheet'!$D$43,0)</f>
        <v>0</v>
      </c>
      <c r="L17" s="76">
        <f>IF(L9='Input Sheet'!$D$42,'Input Sheet'!$D$43,0)</f>
        <v>0</v>
      </c>
      <c r="M17" s="76">
        <f>IF(M9='Input Sheet'!$D$42,'Input Sheet'!$D$43,0)</f>
        <v>0</v>
      </c>
      <c r="N17" s="76">
        <f>IF(N9='Input Sheet'!$D$42,'Input Sheet'!$D$43,0)</f>
        <v>0</v>
      </c>
      <c r="O17" s="76">
        <f>IF(O9='Input Sheet'!$D$42,'Input Sheet'!$D$43,0)</f>
        <v>0</v>
      </c>
      <c r="P17" s="76">
        <f>IF(P9='Input Sheet'!$D$42,'Input Sheet'!$D$43,0)</f>
        <v>0</v>
      </c>
      <c r="Q17" s="76">
        <f>IF(Q9='Input Sheet'!$D$42,'Input Sheet'!$D$43,0)</f>
        <v>0</v>
      </c>
      <c r="R17" s="76">
        <f>IF(R9='Input Sheet'!$D$42,'Input Sheet'!$D$43,0)</f>
        <v>0</v>
      </c>
      <c r="S17" s="76">
        <f>IF(S9='Input Sheet'!$D$42,'Input Sheet'!$D$43,0)</f>
        <v>0</v>
      </c>
      <c r="T17" s="76">
        <f>IF(T9='Input Sheet'!$D$42,'Input Sheet'!$D$43,0)</f>
        <v>0</v>
      </c>
      <c r="U17" s="76">
        <f>IF(U9='Input Sheet'!$D$42,'Input Sheet'!$D$43,0)</f>
        <v>0</v>
      </c>
      <c r="V17" s="76">
        <f>IF(V9='Input Sheet'!$D$42,'Input Sheet'!$D$43,0)</f>
        <v>0</v>
      </c>
      <c r="W17" s="76">
        <f>IF(W9='Input Sheet'!$D$42,'Input Sheet'!$D$43,0)</f>
        <v>0</v>
      </c>
      <c r="X17" s="76">
        <f>IF(X9='Input Sheet'!$D$42,'Input Sheet'!$D$43,0)</f>
        <v>0</v>
      </c>
      <c r="Y17" s="76">
        <f>IF(Y9='Input Sheet'!$D$42,'Input Sheet'!$D$43,0)</f>
        <v>0</v>
      </c>
      <c r="Z17" s="76">
        <f>IF(Z9='Input Sheet'!$D$42,'Input Sheet'!$D$43,0)</f>
        <v>0</v>
      </c>
      <c r="AA17" s="76">
        <f>IF(AA9='Input Sheet'!$D$42,'Input Sheet'!$D$43,0)</f>
        <v>0</v>
      </c>
      <c r="AB17" s="76">
        <f>IF(AB9='Input Sheet'!$D$42,'Input Sheet'!$D$43,0)</f>
        <v>0</v>
      </c>
      <c r="AC17" s="76">
        <f>IF(AC9='Input Sheet'!$D$42,'Input Sheet'!$D$43,0)</f>
        <v>0</v>
      </c>
      <c r="AD17" s="76">
        <f>IF(AD9='Input Sheet'!$D$42,'Input Sheet'!$D$43,0)</f>
        <v>0</v>
      </c>
      <c r="AE17" s="76">
        <f>IF(AE9='Input Sheet'!$D$42,'Input Sheet'!$D$43,0)</f>
        <v>0</v>
      </c>
      <c r="AF17" s="76">
        <f>IF(AF9='Input Sheet'!$D$42,'Input Sheet'!$D$43,0)</f>
        <v>0</v>
      </c>
      <c r="AG17" s="76">
        <f>IF(AG9='Input Sheet'!$D$42,'Input Sheet'!$D$43,0)</f>
        <v>0</v>
      </c>
      <c r="AH17" s="76">
        <f>IF(AH9='Input Sheet'!$D$42,'Input Sheet'!$D$43,0)</f>
        <v>0</v>
      </c>
      <c r="AI17" s="76">
        <f>IF(AI9='Input Sheet'!$D$42,'Input Sheet'!$D$43,0)</f>
        <v>0</v>
      </c>
      <c r="AJ17" s="76">
        <f>IF(AJ9='Input Sheet'!$D$42,'Input Sheet'!$D$43,0)</f>
        <v>0</v>
      </c>
      <c r="AK17" s="76">
        <f>IF(AK9='Input Sheet'!$D$42,'Input Sheet'!$D$43,0)</f>
        <v>0</v>
      </c>
      <c r="AL17" s="76">
        <f>IF(AL9='Input Sheet'!$D$42,'Input Sheet'!$D$43,0)</f>
        <v>0</v>
      </c>
      <c r="AM17" s="76">
        <f>IF(AM9='Input Sheet'!$D$42,'Input Sheet'!$D$43,0)</f>
        <v>0</v>
      </c>
      <c r="AN17" s="76">
        <f>IF(AN9='Input Sheet'!$D$42,'Input Sheet'!$D$43,0)</f>
        <v>0</v>
      </c>
      <c r="AO17" s="76">
        <f>IF(AO9='Input Sheet'!$D$42,'Input Sheet'!$D$43,0)</f>
        <v>0</v>
      </c>
      <c r="AP17" s="76">
        <f>IF(AP9='Input Sheet'!$D$42,'Input Sheet'!$D$43,0)</f>
        <v>0</v>
      </c>
      <c r="AQ17" s="76">
        <f>IF(AQ9='Input Sheet'!$D$42,'Input Sheet'!$D$43,0)</f>
        <v>0</v>
      </c>
      <c r="AR17" s="76">
        <f>IF(AR9='Input Sheet'!$D$42,'Input Sheet'!$D$43,0)</f>
        <v>0</v>
      </c>
      <c r="AS17" s="76">
        <f>IF(AS9='Input Sheet'!$D$42,'Input Sheet'!$D$43,0)</f>
        <v>0</v>
      </c>
      <c r="AT17" s="76">
        <f>IF(AT9='Input Sheet'!$D$42,'Input Sheet'!$D$43,0)</f>
        <v>0</v>
      </c>
      <c r="AU17" s="76">
        <f>IF(AU9='Input Sheet'!$D$42,'Input Sheet'!$D$43,0)</f>
        <v>0</v>
      </c>
      <c r="AV17" s="76">
        <f>IF(AV9='Input Sheet'!$D$42,'Input Sheet'!$D$43,0)</f>
        <v>0</v>
      </c>
      <c r="AW17" s="76">
        <f>IF(AW9='Input Sheet'!$D$42,'Input Sheet'!$D$43,0)</f>
        <v>0</v>
      </c>
      <c r="AX17" s="76">
        <f>IF(AX9='Input Sheet'!$D$42,'Input Sheet'!$D$43,0)</f>
        <v>0</v>
      </c>
      <c r="AY17" s="76">
        <f>IF(AY9='Input Sheet'!$D$42,'Input Sheet'!$D$43,0)</f>
        <v>0</v>
      </c>
      <c r="AZ17" s="76">
        <f>IF(AZ9='Input Sheet'!$D$42,'Input Sheet'!$D$43,0)</f>
        <v>0</v>
      </c>
      <c r="BA17" s="76">
        <f>IF(BA9='Input Sheet'!$D$42,'Input Sheet'!$D$43,0)</f>
        <v>0</v>
      </c>
      <c r="BB17" s="76">
        <f>IF(BB9='Input Sheet'!$D$42,'Input Sheet'!$D$43,0)</f>
        <v>0</v>
      </c>
      <c r="BC17" s="6"/>
    </row>
    <row r="18" spans="1:55" ht="3.75" customHeight="1" thickBot="1" x14ac:dyDescent="0.3">
      <c r="A18" s="6"/>
      <c r="B18" s="133"/>
      <c r="C18" s="150"/>
      <c r="D18" s="151"/>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6"/>
    </row>
    <row r="19" spans="1:55" ht="16.5" thickBot="1" x14ac:dyDescent="0.3">
      <c r="A19" s="6"/>
      <c r="B19" s="11" t="s">
        <v>30</v>
      </c>
      <c r="C19" s="153">
        <f ca="1">E19+NPV('Input Sheet'!$G$11,INDIRECT("F19:"&amp;ADDRESS(19,4+'Input Sheet'!$G$12)))</f>
        <v>0</v>
      </c>
      <c r="D19" s="151"/>
      <c r="E19" s="77">
        <f>+SUM(E11:E17)</f>
        <v>0</v>
      </c>
      <c r="F19" s="78">
        <f t="shared" ref="F19:AH19" si="11">+SUM(F11:F17)</f>
        <v>0</v>
      </c>
      <c r="G19" s="78">
        <f t="shared" si="11"/>
        <v>0</v>
      </c>
      <c r="H19" s="78">
        <f t="shared" si="11"/>
        <v>0</v>
      </c>
      <c r="I19" s="78">
        <f t="shared" si="11"/>
        <v>0</v>
      </c>
      <c r="J19" s="78">
        <f t="shared" si="11"/>
        <v>0</v>
      </c>
      <c r="K19" s="78">
        <f t="shared" si="11"/>
        <v>0</v>
      </c>
      <c r="L19" s="78">
        <f t="shared" si="11"/>
        <v>0</v>
      </c>
      <c r="M19" s="78">
        <f t="shared" si="11"/>
        <v>0</v>
      </c>
      <c r="N19" s="78">
        <f t="shared" si="11"/>
        <v>0</v>
      </c>
      <c r="O19" s="78">
        <f t="shared" si="11"/>
        <v>0</v>
      </c>
      <c r="P19" s="78">
        <f t="shared" si="11"/>
        <v>0</v>
      </c>
      <c r="Q19" s="78">
        <f t="shared" si="11"/>
        <v>0</v>
      </c>
      <c r="R19" s="78">
        <f t="shared" si="11"/>
        <v>0</v>
      </c>
      <c r="S19" s="78">
        <f t="shared" si="11"/>
        <v>0</v>
      </c>
      <c r="T19" s="78" t="e">
        <f t="shared" si="11"/>
        <v>#VALUE!</v>
      </c>
      <c r="U19" s="78" t="e">
        <f t="shared" si="11"/>
        <v>#VALUE!</v>
      </c>
      <c r="V19" s="78" t="e">
        <f t="shared" si="11"/>
        <v>#VALUE!</v>
      </c>
      <c r="W19" s="78" t="e">
        <f t="shared" si="11"/>
        <v>#VALUE!</v>
      </c>
      <c r="X19" s="78" t="e">
        <f t="shared" si="11"/>
        <v>#VALUE!</v>
      </c>
      <c r="Y19" s="78" t="e">
        <f t="shared" si="11"/>
        <v>#VALUE!</v>
      </c>
      <c r="Z19" s="78" t="e">
        <f t="shared" si="11"/>
        <v>#VALUE!</v>
      </c>
      <c r="AA19" s="78" t="e">
        <f t="shared" si="11"/>
        <v>#VALUE!</v>
      </c>
      <c r="AB19" s="78" t="e">
        <f t="shared" si="11"/>
        <v>#VALUE!</v>
      </c>
      <c r="AC19" s="78" t="e">
        <f t="shared" si="11"/>
        <v>#VALUE!</v>
      </c>
      <c r="AD19" s="78" t="e">
        <f t="shared" si="11"/>
        <v>#VALUE!</v>
      </c>
      <c r="AE19" s="78" t="e">
        <f t="shared" si="11"/>
        <v>#VALUE!</v>
      </c>
      <c r="AF19" s="78" t="e">
        <f t="shared" si="11"/>
        <v>#VALUE!</v>
      </c>
      <c r="AG19" s="78" t="e">
        <f t="shared" si="11"/>
        <v>#VALUE!</v>
      </c>
      <c r="AH19" s="78" t="e">
        <f t="shared" si="11"/>
        <v>#VALUE!</v>
      </c>
      <c r="AI19" s="78" t="e">
        <f t="shared" ref="AI19:AR19" si="12">+SUM(AI11:AI17)</f>
        <v>#VALUE!</v>
      </c>
      <c r="AJ19" s="78" t="e">
        <f t="shared" si="12"/>
        <v>#VALUE!</v>
      </c>
      <c r="AK19" s="78" t="e">
        <f t="shared" si="12"/>
        <v>#VALUE!</v>
      </c>
      <c r="AL19" s="78" t="e">
        <f t="shared" si="12"/>
        <v>#VALUE!</v>
      </c>
      <c r="AM19" s="78" t="e">
        <f t="shared" si="12"/>
        <v>#VALUE!</v>
      </c>
      <c r="AN19" s="78" t="e">
        <f t="shared" si="12"/>
        <v>#VALUE!</v>
      </c>
      <c r="AO19" s="78" t="e">
        <f t="shared" si="12"/>
        <v>#VALUE!</v>
      </c>
      <c r="AP19" s="78" t="e">
        <f t="shared" si="12"/>
        <v>#VALUE!</v>
      </c>
      <c r="AQ19" s="78" t="e">
        <f t="shared" si="12"/>
        <v>#VALUE!</v>
      </c>
      <c r="AR19" s="78" t="e">
        <f t="shared" si="12"/>
        <v>#VALUE!</v>
      </c>
      <c r="AS19" s="78" t="e">
        <f t="shared" ref="AS19:BB19" si="13">+SUM(AS11:AS17)</f>
        <v>#VALUE!</v>
      </c>
      <c r="AT19" s="78" t="e">
        <f t="shared" si="13"/>
        <v>#VALUE!</v>
      </c>
      <c r="AU19" s="78" t="e">
        <f t="shared" si="13"/>
        <v>#VALUE!</v>
      </c>
      <c r="AV19" s="78" t="e">
        <f t="shared" si="13"/>
        <v>#VALUE!</v>
      </c>
      <c r="AW19" s="78" t="e">
        <f t="shared" si="13"/>
        <v>#VALUE!</v>
      </c>
      <c r="AX19" s="78" t="e">
        <f t="shared" si="13"/>
        <v>#VALUE!</v>
      </c>
      <c r="AY19" s="78" t="e">
        <f t="shared" si="13"/>
        <v>#VALUE!</v>
      </c>
      <c r="AZ19" s="78" t="e">
        <f t="shared" si="13"/>
        <v>#VALUE!</v>
      </c>
      <c r="BA19" s="78" t="e">
        <f t="shared" si="13"/>
        <v>#VALUE!</v>
      </c>
      <c r="BB19" s="78" t="e">
        <f t="shared" si="13"/>
        <v>#VALUE!</v>
      </c>
      <c r="BC19" s="6"/>
    </row>
    <row r="20" spans="1:55" ht="16.5" thickBot="1" x14ac:dyDescent="0.3">
      <c r="A20" s="6"/>
      <c r="B20" s="11" t="s">
        <v>31</v>
      </c>
      <c r="C20" s="154" t="e">
        <f ca="1">IRR(INDIRECT("E19:"&amp;ADDRESS(19,4+'Input Sheet'!$G$12)))</f>
        <v>#NUM!</v>
      </c>
      <c r="D20" s="7"/>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row>
    <row r="21" spans="1:55" x14ac:dyDescent="0.2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row>
    <row r="22" spans="1:55" x14ac:dyDescent="0.25">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row>
    <row r="23" spans="1:55" ht="30" customHeight="1" x14ac:dyDescent="0.3">
      <c r="A23" s="6"/>
      <c r="B23" s="27" t="s">
        <v>59</v>
      </c>
      <c r="C23" s="8" t="str">
        <f>CONCATENATE("NPV @ ",'Input Sheet'!G11*100,"%")</f>
        <v>NPV @ 10%</v>
      </c>
      <c r="D23" s="7"/>
      <c r="E23" s="9">
        <f>+'Input Sheet'!$G$13</f>
        <v>2024</v>
      </c>
      <c r="F23" s="9">
        <f t="shared" ref="F23:AR23" si="14">E23+1</f>
        <v>2025</v>
      </c>
      <c r="G23" s="9">
        <f t="shared" si="14"/>
        <v>2026</v>
      </c>
      <c r="H23" s="9">
        <f t="shared" si="14"/>
        <v>2027</v>
      </c>
      <c r="I23" s="9">
        <f t="shared" si="14"/>
        <v>2028</v>
      </c>
      <c r="J23" s="9">
        <f t="shared" si="14"/>
        <v>2029</v>
      </c>
      <c r="K23" s="9">
        <f t="shared" si="14"/>
        <v>2030</v>
      </c>
      <c r="L23" s="9">
        <f t="shared" si="14"/>
        <v>2031</v>
      </c>
      <c r="M23" s="9">
        <f t="shared" si="14"/>
        <v>2032</v>
      </c>
      <c r="N23" s="9">
        <f t="shared" si="14"/>
        <v>2033</v>
      </c>
      <c r="O23" s="9">
        <f t="shared" si="14"/>
        <v>2034</v>
      </c>
      <c r="P23" s="9">
        <f t="shared" si="14"/>
        <v>2035</v>
      </c>
      <c r="Q23" s="9">
        <f t="shared" si="14"/>
        <v>2036</v>
      </c>
      <c r="R23" s="9">
        <f t="shared" si="14"/>
        <v>2037</v>
      </c>
      <c r="S23" s="9">
        <f t="shared" si="14"/>
        <v>2038</v>
      </c>
      <c r="T23" s="9">
        <f t="shared" si="14"/>
        <v>2039</v>
      </c>
      <c r="U23" s="9">
        <f t="shared" si="14"/>
        <v>2040</v>
      </c>
      <c r="V23" s="9">
        <f t="shared" si="14"/>
        <v>2041</v>
      </c>
      <c r="W23" s="9">
        <f t="shared" si="14"/>
        <v>2042</v>
      </c>
      <c r="X23" s="9">
        <f t="shared" si="14"/>
        <v>2043</v>
      </c>
      <c r="Y23" s="9">
        <f t="shared" si="14"/>
        <v>2044</v>
      </c>
      <c r="Z23" s="9">
        <f t="shared" si="14"/>
        <v>2045</v>
      </c>
      <c r="AA23" s="9">
        <f t="shared" si="14"/>
        <v>2046</v>
      </c>
      <c r="AB23" s="9">
        <f t="shared" si="14"/>
        <v>2047</v>
      </c>
      <c r="AC23" s="9">
        <f t="shared" si="14"/>
        <v>2048</v>
      </c>
      <c r="AD23" s="9">
        <f t="shared" si="14"/>
        <v>2049</v>
      </c>
      <c r="AE23" s="9">
        <f t="shared" si="14"/>
        <v>2050</v>
      </c>
      <c r="AF23" s="9">
        <f t="shared" si="14"/>
        <v>2051</v>
      </c>
      <c r="AG23" s="9">
        <f t="shared" si="14"/>
        <v>2052</v>
      </c>
      <c r="AH23" s="9">
        <f t="shared" si="14"/>
        <v>2053</v>
      </c>
      <c r="AI23" s="9">
        <f t="shared" si="14"/>
        <v>2054</v>
      </c>
      <c r="AJ23" s="9">
        <f t="shared" si="14"/>
        <v>2055</v>
      </c>
      <c r="AK23" s="9">
        <f t="shared" si="14"/>
        <v>2056</v>
      </c>
      <c r="AL23" s="9">
        <f t="shared" si="14"/>
        <v>2057</v>
      </c>
      <c r="AM23" s="9">
        <f t="shared" si="14"/>
        <v>2058</v>
      </c>
      <c r="AN23" s="9">
        <f t="shared" si="14"/>
        <v>2059</v>
      </c>
      <c r="AO23" s="9">
        <f t="shared" si="14"/>
        <v>2060</v>
      </c>
      <c r="AP23" s="9">
        <f t="shared" si="14"/>
        <v>2061</v>
      </c>
      <c r="AQ23" s="9">
        <f t="shared" si="14"/>
        <v>2062</v>
      </c>
      <c r="AR23" s="9">
        <f t="shared" si="14"/>
        <v>2063</v>
      </c>
      <c r="AS23" s="9">
        <f t="shared" ref="AS23" si="15">AR23+1</f>
        <v>2064</v>
      </c>
      <c r="AT23" s="9">
        <f t="shared" ref="AT23" si="16">AS23+1</f>
        <v>2065</v>
      </c>
      <c r="AU23" s="9">
        <f t="shared" ref="AU23" si="17">AT23+1</f>
        <v>2066</v>
      </c>
      <c r="AV23" s="9">
        <f t="shared" ref="AV23" si="18">AU23+1</f>
        <v>2067</v>
      </c>
      <c r="AW23" s="9">
        <f t="shared" ref="AW23" si="19">AV23+1</f>
        <v>2068</v>
      </c>
      <c r="AX23" s="9">
        <f t="shared" ref="AX23" si="20">AW23+1</f>
        <v>2069</v>
      </c>
      <c r="AY23" s="9">
        <f t="shared" ref="AY23" si="21">AX23+1</f>
        <v>2070</v>
      </c>
      <c r="AZ23" s="9">
        <f t="shared" ref="AZ23" si="22">AY23+1</f>
        <v>2071</v>
      </c>
      <c r="BA23" s="9">
        <f t="shared" ref="BA23" si="23">AZ23+1</f>
        <v>2072</v>
      </c>
      <c r="BB23" s="9">
        <f t="shared" ref="BB23" si="24">BA23+1</f>
        <v>2073</v>
      </c>
      <c r="BC23" s="6"/>
    </row>
    <row r="24" spans="1:55" ht="3.75" customHeight="1" thickBot="1" x14ac:dyDescent="0.3">
      <c r="A24" s="6"/>
      <c r="B24" s="140"/>
      <c r="C24" s="140"/>
      <c r="D24" s="141"/>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0"/>
      <c r="BB24" s="140"/>
      <c r="BC24" s="6"/>
    </row>
    <row r="25" spans="1:55" x14ac:dyDescent="0.25">
      <c r="A25" s="6"/>
      <c r="B25" s="1" t="s">
        <v>56</v>
      </c>
      <c r="C25" s="81">
        <f ca="1">E25+NPV('Input Sheet'!$G$11,INDIRECT("F50:"&amp;ADDRESS(50,4+'Input Sheet'!$G$12)))</f>
        <v>0</v>
      </c>
      <c r="D25" s="160"/>
      <c r="E25" s="73">
        <f>-'Input Sheet'!J124</f>
        <v>0</v>
      </c>
      <c r="F25" s="74">
        <f>-'Input Sheet'!K124</f>
        <v>0</v>
      </c>
      <c r="G25" s="74">
        <f>-'Input Sheet'!L124</f>
        <v>0</v>
      </c>
      <c r="H25" s="74">
        <f>-'Input Sheet'!M124</f>
        <v>0</v>
      </c>
      <c r="I25" s="74">
        <f>-'Input Sheet'!N124</f>
        <v>0</v>
      </c>
      <c r="J25" s="74">
        <f>-'Input Sheet'!O124</f>
        <v>0</v>
      </c>
      <c r="K25" s="74">
        <f>-'Input Sheet'!P124</f>
        <v>0</v>
      </c>
      <c r="L25" s="74">
        <f>-'Input Sheet'!Q124</f>
        <v>0</v>
      </c>
      <c r="M25" s="74">
        <f>-'Input Sheet'!R124</f>
        <v>0</v>
      </c>
      <c r="N25" s="74">
        <f>-'Input Sheet'!S124</f>
        <v>0</v>
      </c>
      <c r="O25" s="74">
        <f>-'Input Sheet'!T124</f>
        <v>0</v>
      </c>
      <c r="P25" s="74">
        <f>-'Input Sheet'!U124</f>
        <v>0</v>
      </c>
      <c r="Q25" s="74">
        <f>-'Input Sheet'!V124</f>
        <v>0</v>
      </c>
      <c r="R25" s="74">
        <f>-'Input Sheet'!W124</f>
        <v>0</v>
      </c>
      <c r="S25" s="74">
        <f>-'Input Sheet'!X124</f>
        <v>0</v>
      </c>
      <c r="T25" s="74">
        <f>-'Input Sheet'!Y124</f>
        <v>0</v>
      </c>
      <c r="U25" s="74">
        <f>-'Input Sheet'!Z124</f>
        <v>0</v>
      </c>
      <c r="V25" s="74">
        <f>-'Input Sheet'!AA124</f>
        <v>0</v>
      </c>
      <c r="W25" s="74">
        <f>-'Input Sheet'!AB124</f>
        <v>0</v>
      </c>
      <c r="X25" s="74">
        <f>-'Input Sheet'!AC124</f>
        <v>0</v>
      </c>
      <c r="Y25" s="74">
        <f>-'Input Sheet'!AD124</f>
        <v>0</v>
      </c>
      <c r="Z25" s="74">
        <f>-'Input Sheet'!AE124</f>
        <v>0</v>
      </c>
      <c r="AA25" s="74">
        <f>-'Input Sheet'!AF124</f>
        <v>0</v>
      </c>
      <c r="AB25" s="74">
        <f>-'Input Sheet'!AG124</f>
        <v>0</v>
      </c>
      <c r="AC25" s="74">
        <f>-'Input Sheet'!AH124</f>
        <v>0</v>
      </c>
      <c r="AD25" s="74">
        <f>-'Input Sheet'!AI124</f>
        <v>0</v>
      </c>
      <c r="AE25" s="74">
        <f>-'Input Sheet'!AJ124</f>
        <v>0</v>
      </c>
      <c r="AF25" s="74">
        <f>-'Input Sheet'!AK124</f>
        <v>0</v>
      </c>
      <c r="AG25" s="74">
        <f>-'Input Sheet'!AL124</f>
        <v>0</v>
      </c>
      <c r="AH25" s="74">
        <f>-'Input Sheet'!AM124</f>
        <v>0</v>
      </c>
      <c r="AI25" s="74">
        <f>-'Input Sheet'!AN124</f>
        <v>0</v>
      </c>
      <c r="AJ25" s="74">
        <f>-'Input Sheet'!AO124</f>
        <v>0</v>
      </c>
      <c r="AK25" s="74">
        <f>-'Input Sheet'!AP124</f>
        <v>0</v>
      </c>
      <c r="AL25" s="74">
        <f>-'Input Sheet'!AQ124</f>
        <v>0</v>
      </c>
      <c r="AM25" s="74">
        <f>-'Input Sheet'!AR124</f>
        <v>0</v>
      </c>
      <c r="AN25" s="74">
        <f>-'Input Sheet'!AS124</f>
        <v>0</v>
      </c>
      <c r="AO25" s="74">
        <f>-'Input Sheet'!AT124</f>
        <v>0</v>
      </c>
      <c r="AP25" s="74">
        <f>-'Input Sheet'!AU124</f>
        <v>0</v>
      </c>
      <c r="AQ25" s="74">
        <f>-'Input Sheet'!AV124</f>
        <v>0</v>
      </c>
      <c r="AR25" s="74">
        <f>-'Input Sheet'!AW124</f>
        <v>0</v>
      </c>
      <c r="AS25" s="74">
        <f>-'Input Sheet'!AX124</f>
        <v>0</v>
      </c>
      <c r="AT25" s="74">
        <f>-'Input Sheet'!AY124</f>
        <v>0</v>
      </c>
      <c r="AU25" s="74">
        <f>-'Input Sheet'!AZ124</f>
        <v>0</v>
      </c>
      <c r="AV25" s="74">
        <f>-'Input Sheet'!BA124</f>
        <v>0</v>
      </c>
      <c r="AW25" s="74">
        <f>-'Input Sheet'!BB124</f>
        <v>0</v>
      </c>
      <c r="AX25" s="74">
        <f>-'Input Sheet'!BC124</f>
        <v>0</v>
      </c>
      <c r="AY25" s="74">
        <f>-'Input Sheet'!BD124</f>
        <v>0</v>
      </c>
      <c r="AZ25" s="74">
        <f>-'Input Sheet'!BE124</f>
        <v>0</v>
      </c>
      <c r="BA25" s="74">
        <f>-'Input Sheet'!BF124</f>
        <v>0</v>
      </c>
      <c r="BB25" s="74">
        <f>-'Input Sheet'!BG124</f>
        <v>0</v>
      </c>
      <c r="BC25" s="6"/>
    </row>
    <row r="26" spans="1:55" x14ac:dyDescent="0.25">
      <c r="A26" s="6"/>
      <c r="B26" s="1" t="s">
        <v>66</v>
      </c>
      <c r="C26" s="82">
        <f ca="1">E26+NPV('Input Sheet'!$G$11,INDIRECT("F51:"&amp;ADDRESS(51,4+'Input Sheet'!$G$12)))</f>
        <v>0</v>
      </c>
      <c r="D26" s="160"/>
      <c r="E26" s="83">
        <f>-'Input Sheet'!J130</f>
        <v>0</v>
      </c>
      <c r="F26" s="84">
        <f>-'Input Sheet'!K130</f>
        <v>0</v>
      </c>
      <c r="G26" s="84">
        <f>-'Input Sheet'!L130</f>
        <v>0</v>
      </c>
      <c r="H26" s="84">
        <f>-'Input Sheet'!M130</f>
        <v>0</v>
      </c>
      <c r="I26" s="84">
        <f>-'Input Sheet'!N130</f>
        <v>0</v>
      </c>
      <c r="J26" s="84">
        <f>-'Input Sheet'!O130</f>
        <v>0</v>
      </c>
      <c r="K26" s="84">
        <f>-'Input Sheet'!P130</f>
        <v>0</v>
      </c>
      <c r="L26" s="84">
        <f>-'Input Sheet'!Q130</f>
        <v>0</v>
      </c>
      <c r="M26" s="84">
        <f>-'Input Sheet'!R130</f>
        <v>0</v>
      </c>
      <c r="N26" s="84">
        <f>-'Input Sheet'!S130</f>
        <v>0</v>
      </c>
      <c r="O26" s="84">
        <f>-'Input Sheet'!T130</f>
        <v>0</v>
      </c>
      <c r="P26" s="84">
        <f>-'Input Sheet'!U130</f>
        <v>0</v>
      </c>
      <c r="Q26" s="84">
        <f>-'Input Sheet'!V130</f>
        <v>0</v>
      </c>
      <c r="R26" s="84">
        <f>-'Input Sheet'!W130</f>
        <v>0</v>
      </c>
      <c r="S26" s="84">
        <f>-'Input Sheet'!X130</f>
        <v>0</v>
      </c>
      <c r="T26" s="84">
        <f>-'Input Sheet'!Y130</f>
        <v>0</v>
      </c>
      <c r="U26" s="84">
        <f>-'Input Sheet'!Z130</f>
        <v>0</v>
      </c>
      <c r="V26" s="84">
        <f>-'Input Sheet'!AA130</f>
        <v>0</v>
      </c>
      <c r="W26" s="84">
        <f>-'Input Sheet'!AB130</f>
        <v>0</v>
      </c>
      <c r="X26" s="84">
        <f>-'Input Sheet'!AC130</f>
        <v>0</v>
      </c>
      <c r="Y26" s="84">
        <f>-'Input Sheet'!AD130</f>
        <v>0</v>
      </c>
      <c r="Z26" s="84">
        <f>-'Input Sheet'!AE130</f>
        <v>0</v>
      </c>
      <c r="AA26" s="84">
        <f>-'Input Sheet'!AF130</f>
        <v>0</v>
      </c>
      <c r="AB26" s="84">
        <f>-'Input Sheet'!AG130</f>
        <v>0</v>
      </c>
      <c r="AC26" s="84">
        <f>-'Input Sheet'!AH130</f>
        <v>0</v>
      </c>
      <c r="AD26" s="84">
        <f>-'Input Sheet'!AI130</f>
        <v>0</v>
      </c>
      <c r="AE26" s="84">
        <f>-'Input Sheet'!AJ130</f>
        <v>0</v>
      </c>
      <c r="AF26" s="84">
        <f>-'Input Sheet'!AK130</f>
        <v>0</v>
      </c>
      <c r="AG26" s="84">
        <f>-'Input Sheet'!AL130</f>
        <v>0</v>
      </c>
      <c r="AH26" s="84">
        <f>-'Input Sheet'!AM130</f>
        <v>0</v>
      </c>
      <c r="AI26" s="84">
        <f>-'Input Sheet'!AN130</f>
        <v>0</v>
      </c>
      <c r="AJ26" s="84">
        <f>-'Input Sheet'!AO130</f>
        <v>0</v>
      </c>
      <c r="AK26" s="84">
        <f>-'Input Sheet'!AP130</f>
        <v>0</v>
      </c>
      <c r="AL26" s="84">
        <f>-'Input Sheet'!AQ130</f>
        <v>0</v>
      </c>
      <c r="AM26" s="84">
        <f>-'Input Sheet'!AR130</f>
        <v>0</v>
      </c>
      <c r="AN26" s="84">
        <f>-'Input Sheet'!AS130</f>
        <v>0</v>
      </c>
      <c r="AO26" s="84">
        <f>-'Input Sheet'!AT130</f>
        <v>0</v>
      </c>
      <c r="AP26" s="84">
        <f>-'Input Sheet'!AU130</f>
        <v>0</v>
      </c>
      <c r="AQ26" s="84">
        <f>-'Input Sheet'!AV130</f>
        <v>0</v>
      </c>
      <c r="AR26" s="84">
        <f>-'Input Sheet'!AW130</f>
        <v>0</v>
      </c>
      <c r="AS26" s="84">
        <f>-'Input Sheet'!AX130</f>
        <v>0</v>
      </c>
      <c r="AT26" s="84">
        <f>-'Input Sheet'!AY130</f>
        <v>0</v>
      </c>
      <c r="AU26" s="84">
        <f>-'Input Sheet'!AZ130</f>
        <v>0</v>
      </c>
      <c r="AV26" s="84">
        <f>-'Input Sheet'!BA130</f>
        <v>0</v>
      </c>
      <c r="AW26" s="84">
        <f>-'Input Sheet'!BB130</f>
        <v>0</v>
      </c>
      <c r="AX26" s="84">
        <f>-'Input Sheet'!BC130</f>
        <v>0</v>
      </c>
      <c r="AY26" s="84">
        <f>-'Input Sheet'!BD130</f>
        <v>0</v>
      </c>
      <c r="AZ26" s="84">
        <f>-'Input Sheet'!BE130</f>
        <v>0</v>
      </c>
      <c r="BA26" s="84">
        <f>-'Input Sheet'!BF130</f>
        <v>0</v>
      </c>
      <c r="BB26" s="84">
        <f>-'Input Sheet'!BG130</f>
        <v>0</v>
      </c>
      <c r="BC26" s="6"/>
    </row>
    <row r="27" spans="1:55" x14ac:dyDescent="0.25">
      <c r="A27" s="6"/>
      <c r="B27" s="1" t="s">
        <v>24</v>
      </c>
      <c r="C27" s="82">
        <f ca="1">E27+NPV('Input Sheet'!$G$11,INDIRECT("F52:"&amp;ADDRESS(52,4+'Input Sheet'!$G$12)))</f>
        <v>0</v>
      </c>
      <c r="D27" s="160"/>
      <c r="E27" s="83">
        <f t="shared" ref="E27:AR28" si="25">+E14</f>
        <v>0</v>
      </c>
      <c r="F27" s="84">
        <f t="shared" si="25"/>
        <v>0</v>
      </c>
      <c r="G27" s="84">
        <f t="shared" si="25"/>
        <v>0</v>
      </c>
      <c r="H27" s="84">
        <f t="shared" si="25"/>
        <v>0</v>
      </c>
      <c r="I27" s="84">
        <f t="shared" si="25"/>
        <v>0</v>
      </c>
      <c r="J27" s="84">
        <f t="shared" si="25"/>
        <v>0</v>
      </c>
      <c r="K27" s="84">
        <f t="shared" si="25"/>
        <v>0</v>
      </c>
      <c r="L27" s="84">
        <f t="shared" si="25"/>
        <v>0</v>
      </c>
      <c r="M27" s="84">
        <f t="shared" si="25"/>
        <v>0</v>
      </c>
      <c r="N27" s="84">
        <f t="shared" si="25"/>
        <v>0</v>
      </c>
      <c r="O27" s="84">
        <f t="shared" si="25"/>
        <v>0</v>
      </c>
      <c r="P27" s="84">
        <f t="shared" si="25"/>
        <v>0</v>
      </c>
      <c r="Q27" s="84">
        <f t="shared" si="25"/>
        <v>0</v>
      </c>
      <c r="R27" s="84">
        <f t="shared" si="25"/>
        <v>0</v>
      </c>
      <c r="S27" s="84">
        <f t="shared" si="25"/>
        <v>0</v>
      </c>
      <c r="T27" s="84">
        <f t="shared" si="25"/>
        <v>0</v>
      </c>
      <c r="U27" s="84">
        <f t="shared" si="25"/>
        <v>0</v>
      </c>
      <c r="V27" s="84">
        <f t="shared" si="25"/>
        <v>0</v>
      </c>
      <c r="W27" s="84">
        <f t="shared" si="25"/>
        <v>0</v>
      </c>
      <c r="X27" s="84">
        <f t="shared" si="25"/>
        <v>0</v>
      </c>
      <c r="Y27" s="84">
        <f t="shared" si="25"/>
        <v>0</v>
      </c>
      <c r="Z27" s="84">
        <f t="shared" si="25"/>
        <v>0</v>
      </c>
      <c r="AA27" s="84">
        <f t="shared" si="25"/>
        <v>0</v>
      </c>
      <c r="AB27" s="84">
        <f t="shared" si="25"/>
        <v>0</v>
      </c>
      <c r="AC27" s="84">
        <f t="shared" si="25"/>
        <v>0</v>
      </c>
      <c r="AD27" s="84">
        <f t="shared" si="25"/>
        <v>0</v>
      </c>
      <c r="AE27" s="84">
        <f t="shared" si="25"/>
        <v>0</v>
      </c>
      <c r="AF27" s="84">
        <f t="shared" si="25"/>
        <v>0</v>
      </c>
      <c r="AG27" s="84">
        <f t="shared" si="25"/>
        <v>0</v>
      </c>
      <c r="AH27" s="84">
        <f t="shared" si="25"/>
        <v>0</v>
      </c>
      <c r="AI27" s="84">
        <f t="shared" si="25"/>
        <v>0</v>
      </c>
      <c r="AJ27" s="84">
        <f t="shared" si="25"/>
        <v>0</v>
      </c>
      <c r="AK27" s="84">
        <f t="shared" si="25"/>
        <v>0</v>
      </c>
      <c r="AL27" s="84">
        <f t="shared" si="25"/>
        <v>0</v>
      </c>
      <c r="AM27" s="84">
        <f t="shared" si="25"/>
        <v>0</v>
      </c>
      <c r="AN27" s="84">
        <f t="shared" si="25"/>
        <v>0</v>
      </c>
      <c r="AO27" s="84">
        <f t="shared" si="25"/>
        <v>0</v>
      </c>
      <c r="AP27" s="84">
        <f t="shared" si="25"/>
        <v>0</v>
      </c>
      <c r="AQ27" s="84">
        <f t="shared" si="25"/>
        <v>0</v>
      </c>
      <c r="AR27" s="84">
        <f t="shared" si="25"/>
        <v>0</v>
      </c>
      <c r="AS27" s="84">
        <f t="shared" ref="AS27:BB27" si="26">+AS14</f>
        <v>0</v>
      </c>
      <c r="AT27" s="84">
        <f t="shared" si="26"/>
        <v>0</v>
      </c>
      <c r="AU27" s="84">
        <f t="shared" si="26"/>
        <v>0</v>
      </c>
      <c r="AV27" s="84">
        <f t="shared" si="26"/>
        <v>0</v>
      </c>
      <c r="AW27" s="84">
        <f t="shared" si="26"/>
        <v>0</v>
      </c>
      <c r="AX27" s="84">
        <f t="shared" si="26"/>
        <v>0</v>
      </c>
      <c r="AY27" s="84">
        <f t="shared" si="26"/>
        <v>0</v>
      </c>
      <c r="AZ27" s="84">
        <f t="shared" si="26"/>
        <v>0</v>
      </c>
      <c r="BA27" s="84">
        <f t="shared" si="26"/>
        <v>0</v>
      </c>
      <c r="BB27" s="84">
        <f t="shared" si="26"/>
        <v>0</v>
      </c>
      <c r="BC27" s="6"/>
    </row>
    <row r="28" spans="1:55" x14ac:dyDescent="0.25">
      <c r="A28" s="6"/>
      <c r="B28" s="1" t="s">
        <v>5</v>
      </c>
      <c r="C28" s="85">
        <f ca="1">E28+NPV('Input Sheet'!$G$11,INDIRECT("F53:"&amp;ADDRESS(53,4+'Input Sheet'!$G$12)))</f>
        <v>0</v>
      </c>
      <c r="D28" s="160"/>
      <c r="E28" s="86">
        <f>+E15</f>
        <v>0</v>
      </c>
      <c r="F28" s="87">
        <f t="shared" si="25"/>
        <v>0</v>
      </c>
      <c r="G28" s="87">
        <f t="shared" si="25"/>
        <v>0</v>
      </c>
      <c r="H28" s="87">
        <f t="shared" si="25"/>
        <v>0</v>
      </c>
      <c r="I28" s="87">
        <f t="shared" si="25"/>
        <v>0</v>
      </c>
      <c r="J28" s="87">
        <f t="shared" si="25"/>
        <v>0</v>
      </c>
      <c r="K28" s="87">
        <f t="shared" si="25"/>
        <v>0</v>
      </c>
      <c r="L28" s="87">
        <f t="shared" si="25"/>
        <v>0</v>
      </c>
      <c r="M28" s="87">
        <f t="shared" si="25"/>
        <v>0</v>
      </c>
      <c r="N28" s="87">
        <f t="shared" si="25"/>
        <v>0</v>
      </c>
      <c r="O28" s="87">
        <f t="shared" si="25"/>
        <v>0</v>
      </c>
      <c r="P28" s="87">
        <f t="shared" si="25"/>
        <v>0</v>
      </c>
      <c r="Q28" s="87">
        <f t="shared" si="25"/>
        <v>0</v>
      </c>
      <c r="R28" s="87">
        <f t="shared" si="25"/>
        <v>0</v>
      </c>
      <c r="S28" s="87">
        <f t="shared" si="25"/>
        <v>0</v>
      </c>
      <c r="T28" s="87" t="e">
        <f t="shared" si="25"/>
        <v>#VALUE!</v>
      </c>
      <c r="U28" s="87" t="e">
        <f t="shared" si="25"/>
        <v>#VALUE!</v>
      </c>
      <c r="V28" s="87" t="e">
        <f t="shared" si="25"/>
        <v>#VALUE!</v>
      </c>
      <c r="W28" s="87" t="e">
        <f t="shared" si="25"/>
        <v>#VALUE!</v>
      </c>
      <c r="X28" s="87" t="e">
        <f t="shared" si="25"/>
        <v>#VALUE!</v>
      </c>
      <c r="Y28" s="87" t="e">
        <f t="shared" si="25"/>
        <v>#VALUE!</v>
      </c>
      <c r="Z28" s="87" t="e">
        <f t="shared" si="25"/>
        <v>#VALUE!</v>
      </c>
      <c r="AA28" s="87" t="e">
        <f t="shared" si="25"/>
        <v>#VALUE!</v>
      </c>
      <c r="AB28" s="87" t="e">
        <f t="shared" si="25"/>
        <v>#VALUE!</v>
      </c>
      <c r="AC28" s="87" t="e">
        <f t="shared" si="25"/>
        <v>#VALUE!</v>
      </c>
      <c r="AD28" s="87" t="e">
        <f t="shared" si="25"/>
        <v>#VALUE!</v>
      </c>
      <c r="AE28" s="87" t="e">
        <f t="shared" si="25"/>
        <v>#VALUE!</v>
      </c>
      <c r="AF28" s="87" t="e">
        <f t="shared" si="25"/>
        <v>#VALUE!</v>
      </c>
      <c r="AG28" s="87" t="e">
        <f t="shared" si="25"/>
        <v>#VALUE!</v>
      </c>
      <c r="AH28" s="87" t="e">
        <f t="shared" si="25"/>
        <v>#VALUE!</v>
      </c>
      <c r="AI28" s="87" t="e">
        <f t="shared" si="25"/>
        <v>#VALUE!</v>
      </c>
      <c r="AJ28" s="87" t="e">
        <f t="shared" si="25"/>
        <v>#VALUE!</v>
      </c>
      <c r="AK28" s="87" t="e">
        <f t="shared" si="25"/>
        <v>#VALUE!</v>
      </c>
      <c r="AL28" s="87" t="e">
        <f t="shared" si="25"/>
        <v>#VALUE!</v>
      </c>
      <c r="AM28" s="87" t="e">
        <f t="shared" si="25"/>
        <v>#VALUE!</v>
      </c>
      <c r="AN28" s="87" t="e">
        <f t="shared" si="25"/>
        <v>#VALUE!</v>
      </c>
      <c r="AO28" s="87" t="e">
        <f t="shared" si="25"/>
        <v>#VALUE!</v>
      </c>
      <c r="AP28" s="87" t="e">
        <f t="shared" si="25"/>
        <v>#VALUE!</v>
      </c>
      <c r="AQ28" s="87" t="e">
        <f t="shared" si="25"/>
        <v>#VALUE!</v>
      </c>
      <c r="AR28" s="87" t="e">
        <f t="shared" si="25"/>
        <v>#VALUE!</v>
      </c>
      <c r="AS28" s="87" t="e">
        <f t="shared" ref="AS28:BB28" si="27">+AS15</f>
        <v>#VALUE!</v>
      </c>
      <c r="AT28" s="87" t="e">
        <f t="shared" si="27"/>
        <v>#VALUE!</v>
      </c>
      <c r="AU28" s="87" t="e">
        <f t="shared" si="27"/>
        <v>#VALUE!</v>
      </c>
      <c r="AV28" s="87" t="e">
        <f t="shared" si="27"/>
        <v>#VALUE!</v>
      </c>
      <c r="AW28" s="87" t="e">
        <f t="shared" si="27"/>
        <v>#VALUE!</v>
      </c>
      <c r="AX28" s="87" t="e">
        <f t="shared" si="27"/>
        <v>#VALUE!</v>
      </c>
      <c r="AY28" s="87" t="e">
        <f t="shared" si="27"/>
        <v>#VALUE!</v>
      </c>
      <c r="AZ28" s="87" t="e">
        <f t="shared" si="27"/>
        <v>#VALUE!</v>
      </c>
      <c r="BA28" s="87" t="e">
        <f t="shared" si="27"/>
        <v>#VALUE!</v>
      </c>
      <c r="BB28" s="87" t="e">
        <f t="shared" si="27"/>
        <v>#VALUE!</v>
      </c>
      <c r="BC28" s="6"/>
    </row>
    <row r="29" spans="1:55" x14ac:dyDescent="0.25">
      <c r="A29" s="6"/>
      <c r="B29" s="1" t="s">
        <v>13</v>
      </c>
      <c r="C29" s="85">
        <f ca="1">E29+NPV('Input Sheet'!$G$11,INDIRECT("F54:"&amp;ADDRESS(54,4+'Input Sheet'!$G$12)))</f>
        <v>0</v>
      </c>
      <c r="D29" s="160"/>
      <c r="E29" s="86">
        <f t="shared" ref="E29:AR30" si="28">+E16</f>
        <v>0</v>
      </c>
      <c r="F29" s="87">
        <f t="shared" si="28"/>
        <v>0</v>
      </c>
      <c r="G29" s="87">
        <f t="shared" si="28"/>
        <v>0</v>
      </c>
      <c r="H29" s="87">
        <f t="shared" si="28"/>
        <v>0</v>
      </c>
      <c r="I29" s="87">
        <f t="shared" si="28"/>
        <v>0</v>
      </c>
      <c r="J29" s="87">
        <f t="shared" si="28"/>
        <v>0</v>
      </c>
      <c r="K29" s="87">
        <f t="shared" si="28"/>
        <v>0</v>
      </c>
      <c r="L29" s="87">
        <f t="shared" si="28"/>
        <v>0</v>
      </c>
      <c r="M29" s="87">
        <f t="shared" si="28"/>
        <v>0</v>
      </c>
      <c r="N29" s="87">
        <f t="shared" si="28"/>
        <v>0</v>
      </c>
      <c r="O29" s="87">
        <f t="shared" si="28"/>
        <v>0</v>
      </c>
      <c r="P29" s="87">
        <f t="shared" si="28"/>
        <v>0</v>
      </c>
      <c r="Q29" s="87">
        <f t="shared" si="28"/>
        <v>0</v>
      </c>
      <c r="R29" s="87">
        <f t="shared" si="28"/>
        <v>0</v>
      </c>
      <c r="S29" s="87">
        <f t="shared" si="28"/>
        <v>0</v>
      </c>
      <c r="T29" s="87" t="str">
        <f t="shared" si="28"/>
        <v/>
      </c>
      <c r="U29" s="87" t="str">
        <f t="shared" si="28"/>
        <v/>
      </c>
      <c r="V29" s="87" t="str">
        <f t="shared" si="28"/>
        <v/>
      </c>
      <c r="W29" s="87" t="str">
        <f t="shared" si="28"/>
        <v/>
      </c>
      <c r="X29" s="87" t="str">
        <f t="shared" si="28"/>
        <v/>
      </c>
      <c r="Y29" s="87" t="str">
        <f t="shared" si="28"/>
        <v/>
      </c>
      <c r="Z29" s="87" t="str">
        <f t="shared" si="28"/>
        <v/>
      </c>
      <c r="AA29" s="87" t="str">
        <f t="shared" si="28"/>
        <v/>
      </c>
      <c r="AB29" s="87" t="str">
        <f t="shared" si="28"/>
        <v/>
      </c>
      <c r="AC29" s="87" t="str">
        <f t="shared" si="28"/>
        <v/>
      </c>
      <c r="AD29" s="87" t="str">
        <f t="shared" si="28"/>
        <v/>
      </c>
      <c r="AE29" s="87" t="str">
        <f t="shared" si="28"/>
        <v/>
      </c>
      <c r="AF29" s="87" t="str">
        <f t="shared" si="28"/>
        <v/>
      </c>
      <c r="AG29" s="87" t="str">
        <f t="shared" si="28"/>
        <v/>
      </c>
      <c r="AH29" s="87" t="str">
        <f t="shared" si="28"/>
        <v/>
      </c>
      <c r="AI29" s="87" t="str">
        <f t="shared" si="28"/>
        <v/>
      </c>
      <c r="AJ29" s="87" t="str">
        <f t="shared" si="28"/>
        <v/>
      </c>
      <c r="AK29" s="87" t="str">
        <f t="shared" si="28"/>
        <v/>
      </c>
      <c r="AL29" s="87" t="str">
        <f t="shared" si="28"/>
        <v/>
      </c>
      <c r="AM29" s="87" t="str">
        <f t="shared" si="28"/>
        <v/>
      </c>
      <c r="AN29" s="87" t="str">
        <f t="shared" si="28"/>
        <v/>
      </c>
      <c r="AO29" s="87" t="str">
        <f t="shared" si="28"/>
        <v/>
      </c>
      <c r="AP29" s="87" t="str">
        <f t="shared" si="28"/>
        <v/>
      </c>
      <c r="AQ29" s="87" t="str">
        <f t="shared" si="28"/>
        <v/>
      </c>
      <c r="AR29" s="87" t="str">
        <f t="shared" si="28"/>
        <v/>
      </c>
      <c r="AS29" s="87" t="str">
        <f t="shared" ref="AS29:BB29" si="29">+AS16</f>
        <v/>
      </c>
      <c r="AT29" s="87" t="str">
        <f t="shared" si="29"/>
        <v/>
      </c>
      <c r="AU29" s="87" t="str">
        <f t="shared" si="29"/>
        <v/>
      </c>
      <c r="AV29" s="87" t="str">
        <f t="shared" si="29"/>
        <v/>
      </c>
      <c r="AW29" s="87" t="str">
        <f t="shared" si="29"/>
        <v/>
      </c>
      <c r="AX29" s="87" t="str">
        <f t="shared" si="29"/>
        <v/>
      </c>
      <c r="AY29" s="87" t="str">
        <f t="shared" si="29"/>
        <v/>
      </c>
      <c r="AZ29" s="87" t="str">
        <f t="shared" si="29"/>
        <v/>
      </c>
      <c r="BA29" s="87" t="str">
        <f t="shared" si="29"/>
        <v/>
      </c>
      <c r="BB29" s="87" t="str">
        <f t="shared" si="29"/>
        <v/>
      </c>
      <c r="BC29" s="6"/>
    </row>
    <row r="30" spans="1:55" ht="15.75" thickBot="1" x14ac:dyDescent="0.3">
      <c r="A30" s="6"/>
      <c r="B30" s="1" t="s">
        <v>6</v>
      </c>
      <c r="C30" s="88">
        <f ca="1">E30+NPV('Input Sheet'!$G$11,INDIRECT("F55:"&amp;ADDRESS(55,4+'Input Sheet'!$G$12)))</f>
        <v>0</v>
      </c>
      <c r="D30" s="160"/>
      <c r="E30" s="75">
        <f t="shared" si="28"/>
        <v>0</v>
      </c>
      <c r="F30" s="76">
        <f t="shared" si="28"/>
        <v>0</v>
      </c>
      <c r="G30" s="76">
        <f t="shared" si="28"/>
        <v>0</v>
      </c>
      <c r="H30" s="76">
        <f t="shared" si="28"/>
        <v>0</v>
      </c>
      <c r="I30" s="76">
        <f t="shared" si="28"/>
        <v>0</v>
      </c>
      <c r="J30" s="76">
        <f t="shared" si="28"/>
        <v>0</v>
      </c>
      <c r="K30" s="76">
        <f t="shared" si="28"/>
        <v>0</v>
      </c>
      <c r="L30" s="76">
        <f t="shared" si="28"/>
        <v>0</v>
      </c>
      <c r="M30" s="76">
        <f t="shared" si="28"/>
        <v>0</v>
      </c>
      <c r="N30" s="76">
        <f t="shared" si="28"/>
        <v>0</v>
      </c>
      <c r="O30" s="76">
        <f t="shared" si="28"/>
        <v>0</v>
      </c>
      <c r="P30" s="76">
        <f t="shared" si="28"/>
        <v>0</v>
      </c>
      <c r="Q30" s="76">
        <f t="shared" si="28"/>
        <v>0</v>
      </c>
      <c r="R30" s="76">
        <f t="shared" si="28"/>
        <v>0</v>
      </c>
      <c r="S30" s="76">
        <f t="shared" si="28"/>
        <v>0</v>
      </c>
      <c r="T30" s="76">
        <f t="shared" si="28"/>
        <v>0</v>
      </c>
      <c r="U30" s="76">
        <f t="shared" si="28"/>
        <v>0</v>
      </c>
      <c r="V30" s="76">
        <f t="shared" si="28"/>
        <v>0</v>
      </c>
      <c r="W30" s="76">
        <f t="shared" si="28"/>
        <v>0</v>
      </c>
      <c r="X30" s="76">
        <f t="shared" si="28"/>
        <v>0</v>
      </c>
      <c r="Y30" s="76">
        <f t="shared" si="28"/>
        <v>0</v>
      </c>
      <c r="Z30" s="76">
        <f t="shared" si="28"/>
        <v>0</v>
      </c>
      <c r="AA30" s="76">
        <f t="shared" si="28"/>
        <v>0</v>
      </c>
      <c r="AB30" s="76">
        <f t="shared" si="28"/>
        <v>0</v>
      </c>
      <c r="AC30" s="76">
        <f t="shared" si="28"/>
        <v>0</v>
      </c>
      <c r="AD30" s="76">
        <f t="shared" si="28"/>
        <v>0</v>
      </c>
      <c r="AE30" s="76">
        <f t="shared" si="28"/>
        <v>0</v>
      </c>
      <c r="AF30" s="76">
        <f t="shared" si="28"/>
        <v>0</v>
      </c>
      <c r="AG30" s="76">
        <f t="shared" si="28"/>
        <v>0</v>
      </c>
      <c r="AH30" s="76">
        <f t="shared" si="28"/>
        <v>0</v>
      </c>
      <c r="AI30" s="76">
        <f t="shared" si="28"/>
        <v>0</v>
      </c>
      <c r="AJ30" s="76">
        <f t="shared" si="28"/>
        <v>0</v>
      </c>
      <c r="AK30" s="76">
        <f t="shared" si="28"/>
        <v>0</v>
      </c>
      <c r="AL30" s="76">
        <f t="shared" si="28"/>
        <v>0</v>
      </c>
      <c r="AM30" s="76">
        <f t="shared" si="28"/>
        <v>0</v>
      </c>
      <c r="AN30" s="76">
        <f t="shared" si="28"/>
        <v>0</v>
      </c>
      <c r="AO30" s="76">
        <f t="shared" si="28"/>
        <v>0</v>
      </c>
      <c r="AP30" s="76">
        <f t="shared" si="28"/>
        <v>0</v>
      </c>
      <c r="AQ30" s="76">
        <f t="shared" si="28"/>
        <v>0</v>
      </c>
      <c r="AR30" s="76">
        <f t="shared" si="28"/>
        <v>0</v>
      </c>
      <c r="AS30" s="76">
        <f t="shared" ref="AS30:BB30" si="30">+AS17</f>
        <v>0</v>
      </c>
      <c r="AT30" s="76">
        <f t="shared" si="30"/>
        <v>0</v>
      </c>
      <c r="AU30" s="76">
        <f t="shared" si="30"/>
        <v>0</v>
      </c>
      <c r="AV30" s="76">
        <f t="shared" si="30"/>
        <v>0</v>
      </c>
      <c r="AW30" s="76">
        <f t="shared" si="30"/>
        <v>0</v>
      </c>
      <c r="AX30" s="76">
        <f t="shared" si="30"/>
        <v>0</v>
      </c>
      <c r="AY30" s="76">
        <f t="shared" si="30"/>
        <v>0</v>
      </c>
      <c r="AZ30" s="76">
        <f t="shared" si="30"/>
        <v>0</v>
      </c>
      <c r="BA30" s="76">
        <f t="shared" si="30"/>
        <v>0</v>
      </c>
      <c r="BB30" s="76">
        <f t="shared" si="30"/>
        <v>0</v>
      </c>
      <c r="BC30" s="6"/>
    </row>
    <row r="31" spans="1:55" ht="3.75" customHeight="1" thickBot="1" x14ac:dyDescent="0.3">
      <c r="A31" s="6"/>
      <c r="B31" s="140"/>
      <c r="C31" s="142"/>
      <c r="D31" s="143"/>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c r="AQ31" s="142"/>
      <c r="AR31" s="142"/>
      <c r="AS31" s="142"/>
      <c r="AT31" s="142"/>
      <c r="AU31" s="142"/>
      <c r="AV31" s="142"/>
      <c r="AW31" s="142"/>
      <c r="AX31" s="142"/>
      <c r="AY31" s="142"/>
      <c r="AZ31" s="142"/>
      <c r="BA31" s="142"/>
      <c r="BB31" s="142"/>
      <c r="BC31" s="6"/>
    </row>
    <row r="32" spans="1:55" ht="16.5" thickBot="1" x14ac:dyDescent="0.3">
      <c r="A32" s="6"/>
      <c r="B32" s="11" t="s">
        <v>54</v>
      </c>
      <c r="C32" s="161">
        <f ca="1">E32+NPV('Input Sheet'!$G$11,INDIRECT("F32:"&amp;ADDRESS(32,4+'Input Sheet'!$G$12)))</f>
        <v>0</v>
      </c>
      <c r="D32" s="143"/>
      <c r="E32" s="77">
        <f t="shared" ref="E32:AR32" si="31">+SUM(E25:E30)</f>
        <v>0</v>
      </c>
      <c r="F32" s="78">
        <f t="shared" si="31"/>
        <v>0</v>
      </c>
      <c r="G32" s="78">
        <f t="shared" si="31"/>
        <v>0</v>
      </c>
      <c r="H32" s="78">
        <f t="shared" si="31"/>
        <v>0</v>
      </c>
      <c r="I32" s="78">
        <f t="shared" si="31"/>
        <v>0</v>
      </c>
      <c r="J32" s="78">
        <f t="shared" si="31"/>
        <v>0</v>
      </c>
      <c r="K32" s="78">
        <f t="shared" si="31"/>
        <v>0</v>
      </c>
      <c r="L32" s="78">
        <f t="shared" si="31"/>
        <v>0</v>
      </c>
      <c r="M32" s="78">
        <f t="shared" si="31"/>
        <v>0</v>
      </c>
      <c r="N32" s="78">
        <f t="shared" si="31"/>
        <v>0</v>
      </c>
      <c r="O32" s="78">
        <f t="shared" si="31"/>
        <v>0</v>
      </c>
      <c r="P32" s="78">
        <f t="shared" si="31"/>
        <v>0</v>
      </c>
      <c r="Q32" s="78">
        <f t="shared" si="31"/>
        <v>0</v>
      </c>
      <c r="R32" s="78">
        <f t="shared" si="31"/>
        <v>0</v>
      </c>
      <c r="S32" s="78">
        <f t="shared" si="31"/>
        <v>0</v>
      </c>
      <c r="T32" s="78" t="e">
        <f t="shared" si="31"/>
        <v>#VALUE!</v>
      </c>
      <c r="U32" s="78" t="e">
        <f t="shared" si="31"/>
        <v>#VALUE!</v>
      </c>
      <c r="V32" s="78" t="e">
        <f t="shared" si="31"/>
        <v>#VALUE!</v>
      </c>
      <c r="W32" s="78" t="e">
        <f t="shared" si="31"/>
        <v>#VALUE!</v>
      </c>
      <c r="X32" s="78" t="e">
        <f t="shared" si="31"/>
        <v>#VALUE!</v>
      </c>
      <c r="Y32" s="78" t="e">
        <f t="shared" si="31"/>
        <v>#VALUE!</v>
      </c>
      <c r="Z32" s="78" t="e">
        <f t="shared" si="31"/>
        <v>#VALUE!</v>
      </c>
      <c r="AA32" s="78" t="e">
        <f t="shared" si="31"/>
        <v>#VALUE!</v>
      </c>
      <c r="AB32" s="78" t="e">
        <f t="shared" si="31"/>
        <v>#VALUE!</v>
      </c>
      <c r="AC32" s="78" t="e">
        <f t="shared" si="31"/>
        <v>#VALUE!</v>
      </c>
      <c r="AD32" s="78" t="e">
        <f t="shared" si="31"/>
        <v>#VALUE!</v>
      </c>
      <c r="AE32" s="78" t="e">
        <f t="shared" si="31"/>
        <v>#VALUE!</v>
      </c>
      <c r="AF32" s="78" t="e">
        <f t="shared" si="31"/>
        <v>#VALUE!</v>
      </c>
      <c r="AG32" s="78" t="e">
        <f t="shared" si="31"/>
        <v>#VALUE!</v>
      </c>
      <c r="AH32" s="78" t="e">
        <f t="shared" si="31"/>
        <v>#VALUE!</v>
      </c>
      <c r="AI32" s="78" t="e">
        <f t="shared" si="31"/>
        <v>#VALUE!</v>
      </c>
      <c r="AJ32" s="78" t="e">
        <f t="shared" si="31"/>
        <v>#VALUE!</v>
      </c>
      <c r="AK32" s="78" t="e">
        <f t="shared" si="31"/>
        <v>#VALUE!</v>
      </c>
      <c r="AL32" s="78" t="e">
        <f t="shared" si="31"/>
        <v>#VALUE!</v>
      </c>
      <c r="AM32" s="78" t="e">
        <f t="shared" si="31"/>
        <v>#VALUE!</v>
      </c>
      <c r="AN32" s="78" t="e">
        <f t="shared" si="31"/>
        <v>#VALUE!</v>
      </c>
      <c r="AO32" s="78" t="e">
        <f t="shared" si="31"/>
        <v>#VALUE!</v>
      </c>
      <c r="AP32" s="78" t="e">
        <f t="shared" si="31"/>
        <v>#VALUE!</v>
      </c>
      <c r="AQ32" s="78" t="e">
        <f t="shared" si="31"/>
        <v>#VALUE!</v>
      </c>
      <c r="AR32" s="78" t="e">
        <f t="shared" si="31"/>
        <v>#VALUE!</v>
      </c>
      <c r="AS32" s="78" t="e">
        <f t="shared" ref="AS32:BB32" si="32">+SUM(AS25:AS30)</f>
        <v>#VALUE!</v>
      </c>
      <c r="AT32" s="78" t="e">
        <f t="shared" si="32"/>
        <v>#VALUE!</v>
      </c>
      <c r="AU32" s="78" t="e">
        <f t="shared" si="32"/>
        <v>#VALUE!</v>
      </c>
      <c r="AV32" s="78" t="e">
        <f t="shared" si="32"/>
        <v>#VALUE!</v>
      </c>
      <c r="AW32" s="78" t="e">
        <f t="shared" si="32"/>
        <v>#VALUE!</v>
      </c>
      <c r="AX32" s="78" t="e">
        <f t="shared" si="32"/>
        <v>#VALUE!</v>
      </c>
      <c r="AY32" s="78" t="e">
        <f t="shared" si="32"/>
        <v>#VALUE!</v>
      </c>
      <c r="AZ32" s="78" t="e">
        <f t="shared" si="32"/>
        <v>#VALUE!</v>
      </c>
      <c r="BA32" s="78" t="e">
        <f t="shared" si="32"/>
        <v>#VALUE!</v>
      </c>
      <c r="BB32" s="78" t="e">
        <f t="shared" si="32"/>
        <v>#VALUE!</v>
      </c>
      <c r="BC32" s="6"/>
    </row>
    <row r="33" spans="1:55" ht="16.5" thickBot="1" x14ac:dyDescent="0.3">
      <c r="A33" s="6"/>
      <c r="B33" s="11" t="s">
        <v>55</v>
      </c>
      <c r="C33" s="162" t="e">
        <f ca="1">IRR(INDIRECT("E32:"&amp;ADDRESS(32,4+'Input Sheet'!$G$12)))</f>
        <v>#NUM!</v>
      </c>
      <c r="D33" s="7"/>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row>
    <row r="34" spans="1:55" ht="15.75" x14ac:dyDescent="0.25">
      <c r="A34" s="6"/>
      <c r="B34" s="11"/>
      <c r="C34" s="11"/>
      <c r="D34" s="7"/>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row>
    <row r="35" spans="1:55" x14ac:dyDescent="0.2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row>
    <row r="36" spans="1:55" x14ac:dyDescent="0.2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row>
    <row r="37" spans="1:55" x14ac:dyDescent="0.25">
      <c r="A37" s="6"/>
      <c r="B37" s="111"/>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row>
    <row r="38" spans="1:55" x14ac:dyDescent="0.2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row>
  </sheetData>
  <dataConsolidate/>
  <mergeCells count="3">
    <mergeCell ref="C3:G5"/>
    <mergeCell ref="C6:G6"/>
    <mergeCell ref="C2:G2"/>
  </mergeCells>
  <pageMargins left="0.7" right="0.7" top="0.75" bottom="0.75" header="0.3" footer="0.3"/>
  <pageSetup paperSize="9" scale="37" fitToHeight="0" orientation="landscape" r:id="rId1"/>
  <colBreaks count="1" manualBreakCount="1">
    <brk id="19" max="47" man="1"/>
  </colBreaks>
  <ignoredErrors>
    <ignoredError sqref="C9:C18 O27:AR33 J27:N33 AS27:BB33 O9:AR10 J9:N10 AS9:BB10 O34:AR35 J34:N34 AS34:BB36 O18:AR24 J18:N24 AS18:BB24 C21:C31" evalError="1"/>
  </ignoredErrors>
  <extLst>
    <ext xmlns:x14="http://schemas.microsoft.com/office/spreadsheetml/2009/9/main" uri="{78C0D931-6437-407d-A8EE-F0AAD7539E65}">
      <x14:conditionalFormattings>
        <x14:conditionalFormatting xmlns:xm="http://schemas.microsoft.com/office/excel/2006/main">
          <x14:cfRule type="expression" priority="3777" id="{DFA02058-BEA4-4ECB-9E66-BC6CCD10339A}">
            <xm:f>'Input Sheet'!$G$12=0</xm:f>
            <x14:dxf>
              <font>
                <color theme="0"/>
              </font>
            </x14:dxf>
          </x14:cfRule>
          <x14:cfRule type="expression" priority="3778" id="{B4B56461-DE98-4D53-930F-73B8815D2FDD}">
            <xm:f>'Input Sheet'!$B$8&lt;5</xm:f>
            <x14:dxf>
              <font>
                <color theme="0"/>
              </font>
            </x14:dxf>
          </x14:cfRule>
          <xm:sqref>C11:C17 E11:BB19 C25:C30 E25:BB32</xm:sqref>
        </x14:conditionalFormatting>
        <x14:conditionalFormatting xmlns:xm="http://schemas.microsoft.com/office/excel/2006/main">
          <x14:cfRule type="expression" priority="3773" id="{09088545-9AC0-4FFD-8773-DB2CA1EA4496}">
            <xm:f>'Input Sheet'!$B$8&lt;5</xm:f>
            <x14:dxf>
              <font>
                <color rgb="FFFFCC99"/>
              </font>
            </x14:dxf>
          </x14:cfRule>
          <x14:cfRule type="expression" priority="3774" id="{ED80EA5C-E565-45FD-A3E0-EA2CC52AAC0D}">
            <xm:f>'Input Sheet'!$G$12=0</xm:f>
            <x14:dxf>
              <font>
                <color rgb="FFFFCC99"/>
              </font>
            </x14:dxf>
          </x14:cfRule>
          <xm:sqref>C19:C20</xm:sqref>
        </x14:conditionalFormatting>
        <x14:conditionalFormatting xmlns:xm="http://schemas.microsoft.com/office/excel/2006/main">
          <x14:cfRule type="expression" priority="3775" id="{D78117F2-A05F-4968-94AA-11C834FF621F}">
            <xm:f>'Input Sheet'!$B$8&lt;5</xm:f>
            <x14:dxf>
              <font>
                <color rgb="FFFFFF99"/>
              </font>
            </x14:dxf>
          </x14:cfRule>
          <x14:cfRule type="expression" priority="3776" id="{8EA44DEB-4A65-4AC4-9307-D1E451DC36B9}">
            <xm:f>'Input Sheet'!$G$12=0</xm:f>
            <x14:dxf>
              <font>
                <color rgb="FFFFFF99"/>
              </font>
            </x14:dxf>
          </x14:cfRule>
          <xm:sqref>C32:C33</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1" tint="0.34998626667073579"/>
  </sheetPr>
  <dimension ref="A1:J22"/>
  <sheetViews>
    <sheetView zoomScaleNormal="100" workbookViewId="0">
      <selection activeCell="C6" sqref="C6:G6"/>
    </sheetView>
  </sheetViews>
  <sheetFormatPr defaultColWidth="9.28515625" defaultRowHeight="15" x14ac:dyDescent="0.25"/>
  <cols>
    <col min="1" max="1" width="4.28515625" style="1" customWidth="1"/>
    <col min="2" max="2" width="27.28515625" style="1" customWidth="1"/>
    <col min="3" max="3" width="15.7109375" style="1" customWidth="1"/>
    <col min="4" max="4" width="0.7109375" style="5" customWidth="1"/>
    <col min="5" max="7" width="14.28515625" style="1" customWidth="1"/>
    <col min="8" max="9" width="12.7109375" style="1" customWidth="1"/>
    <col min="10" max="16384" width="9.28515625" style="1"/>
  </cols>
  <sheetData>
    <row r="1" spans="1:10" ht="15.75" thickBot="1" x14ac:dyDescent="0.3">
      <c r="A1" s="6"/>
      <c r="B1" s="6"/>
      <c r="C1" s="6"/>
      <c r="D1" s="7"/>
      <c r="E1" s="6"/>
      <c r="F1" s="6"/>
      <c r="G1" s="6"/>
      <c r="H1" s="6"/>
      <c r="I1" s="6"/>
      <c r="J1" s="6"/>
    </row>
    <row r="2" spans="1:10" ht="15" customHeight="1" thickBot="1" x14ac:dyDescent="0.3">
      <c r="A2" s="6"/>
      <c r="B2" s="6"/>
      <c r="C2" s="420" t="s">
        <v>95</v>
      </c>
      <c r="D2" s="421"/>
      <c r="E2" s="421"/>
      <c r="F2" s="421"/>
      <c r="G2" s="422"/>
      <c r="H2" s="6"/>
      <c r="I2" s="6"/>
      <c r="J2" s="6"/>
    </row>
    <row r="3" spans="1:10" ht="15" customHeight="1" x14ac:dyDescent="0.25">
      <c r="A3" s="6"/>
      <c r="B3" s="6"/>
      <c r="C3" s="426" t="s">
        <v>113</v>
      </c>
      <c r="D3" s="427"/>
      <c r="E3" s="427"/>
      <c r="F3" s="427"/>
      <c r="G3" s="428"/>
      <c r="H3" s="6"/>
      <c r="I3" s="6"/>
      <c r="J3" s="6"/>
    </row>
    <row r="4" spans="1:10" ht="15" customHeight="1" x14ac:dyDescent="0.25">
      <c r="A4" s="6"/>
      <c r="B4" s="6"/>
      <c r="C4" s="429"/>
      <c r="D4" s="430"/>
      <c r="E4" s="430"/>
      <c r="F4" s="430"/>
      <c r="G4" s="431"/>
      <c r="H4" s="6"/>
      <c r="I4" s="6"/>
      <c r="J4" s="6"/>
    </row>
    <row r="5" spans="1:10" ht="7.5" customHeight="1" x14ac:dyDescent="0.25">
      <c r="A5" s="6"/>
      <c r="B5" s="6"/>
      <c r="C5" s="429"/>
      <c r="D5" s="430"/>
      <c r="E5" s="430"/>
      <c r="F5" s="430"/>
      <c r="G5" s="431"/>
      <c r="H5" s="6"/>
      <c r="I5" s="6"/>
      <c r="J5" s="6"/>
    </row>
    <row r="6" spans="1:10" ht="21.75" customHeight="1" thickBot="1" x14ac:dyDescent="0.3">
      <c r="A6" s="6"/>
      <c r="B6" s="6"/>
      <c r="C6" s="417"/>
      <c r="D6" s="418"/>
      <c r="E6" s="418"/>
      <c r="F6" s="418"/>
      <c r="G6" s="419"/>
      <c r="H6" s="6"/>
      <c r="I6" s="6"/>
      <c r="J6" s="6"/>
    </row>
    <row r="7" spans="1:10" ht="15.75" thickBot="1" x14ac:dyDescent="0.3">
      <c r="A7" s="6"/>
      <c r="B7" s="6"/>
      <c r="C7" s="423" t="str">
        <f ca="1">IF('Financial Analysis'!C17&lt;0,"Applicable","No funding gap")</f>
        <v>No funding gap</v>
      </c>
      <c r="D7" s="424"/>
      <c r="E7" s="424"/>
      <c r="F7" s="424"/>
      <c r="G7" s="425"/>
      <c r="H7" s="6"/>
      <c r="I7" s="6"/>
      <c r="J7" s="6"/>
    </row>
    <row r="8" spans="1:10" x14ac:dyDescent="0.25">
      <c r="A8" s="6"/>
      <c r="B8" s="6"/>
      <c r="C8" s="6"/>
      <c r="D8" s="7"/>
      <c r="E8" s="6"/>
      <c r="F8" s="6"/>
      <c r="G8" s="6"/>
      <c r="H8" s="6"/>
      <c r="I8" s="6"/>
      <c r="J8" s="6"/>
    </row>
    <row r="9" spans="1:10" x14ac:dyDescent="0.25">
      <c r="A9" s="6"/>
      <c r="B9" s="6"/>
      <c r="C9" s="6"/>
      <c r="D9" s="7"/>
      <c r="E9" s="6"/>
      <c r="F9" s="6"/>
      <c r="G9" s="6"/>
      <c r="H9" s="6"/>
      <c r="I9" s="6"/>
      <c r="J9" s="6"/>
    </row>
    <row r="10" spans="1:10" ht="19.5" thickBot="1" x14ac:dyDescent="0.35">
      <c r="A10" s="6"/>
      <c r="B10" s="12"/>
      <c r="C10" s="8" t="str">
        <f>CONCATENATE("NPV @ ",'Input Sheet'!G11*100,"%")</f>
        <v>NPV @ 10%</v>
      </c>
      <c r="D10" s="7"/>
      <c r="E10" s="6"/>
      <c r="F10" s="6"/>
      <c r="G10" s="6"/>
      <c r="H10" s="6"/>
      <c r="I10" s="6"/>
      <c r="J10" s="6"/>
    </row>
    <row r="11" spans="1:10" x14ac:dyDescent="0.25">
      <c r="A11" s="6"/>
      <c r="B11" s="14" t="s">
        <v>19</v>
      </c>
      <c r="C11" s="81">
        <f ca="1">+'Financial Analysis'!C14</f>
        <v>0</v>
      </c>
      <c r="D11" s="7"/>
      <c r="E11" s="6"/>
      <c r="F11" s="6"/>
      <c r="G11" s="6"/>
      <c r="H11" s="6"/>
      <c r="I11" s="6"/>
      <c r="J11" s="6"/>
    </row>
    <row r="12" spans="1:10" x14ac:dyDescent="0.25">
      <c r="A12" s="6"/>
      <c r="B12" s="126" t="s">
        <v>73</v>
      </c>
      <c r="C12" s="85">
        <f ca="1">-'Financial Analysis'!C13-'Financial Analysis'!C12</f>
        <v>0</v>
      </c>
      <c r="D12" s="7"/>
      <c r="E12" s="6"/>
      <c r="F12" s="6"/>
      <c r="G12" s="6"/>
      <c r="H12" s="6"/>
      <c r="I12" s="6"/>
      <c r="J12" s="6"/>
    </row>
    <row r="13" spans="1:10" ht="15.75" thickBot="1" x14ac:dyDescent="0.3">
      <c r="A13" s="6"/>
      <c r="B13" s="15" t="s">
        <v>32</v>
      </c>
      <c r="C13" s="89">
        <f ca="1">+'HIDDEN Financial Analysis'!C15</f>
        <v>0</v>
      </c>
      <c r="D13" s="7"/>
      <c r="E13" s="6"/>
      <c r="F13" s="6"/>
      <c r="G13" s="6"/>
      <c r="H13" s="6"/>
      <c r="I13" s="6"/>
      <c r="J13" s="6"/>
    </row>
    <row r="14" spans="1:10" ht="16.5" thickBot="1" x14ac:dyDescent="0.3">
      <c r="A14" s="6"/>
      <c r="B14" s="13" t="s">
        <v>18</v>
      </c>
      <c r="C14" s="90">
        <f ca="1">+C11-C12+C13</f>
        <v>0</v>
      </c>
      <c r="D14" s="7"/>
      <c r="E14" s="6"/>
      <c r="F14" s="102" t="e">
        <f ca="1">+C17</f>
        <v>#DIV/0!</v>
      </c>
      <c r="G14" s="103" t="s">
        <v>22</v>
      </c>
      <c r="H14" s="6"/>
      <c r="I14" s="6"/>
      <c r="J14" s="6"/>
    </row>
    <row r="15" spans="1:10" ht="16.5" thickBot="1" x14ac:dyDescent="0.3">
      <c r="A15" s="6"/>
      <c r="B15" s="16" t="s">
        <v>20</v>
      </c>
      <c r="C15" s="91">
        <f ca="1">-'HIDDEN Financial Analysis'!C11</f>
        <v>0</v>
      </c>
      <c r="D15" s="7"/>
      <c r="E15" s="6"/>
      <c r="F15" s="102">
        <f>+'Input Sheet'!C117</f>
        <v>0</v>
      </c>
      <c r="G15" s="103" t="s">
        <v>27</v>
      </c>
      <c r="H15" s="6"/>
      <c r="I15" s="6"/>
      <c r="J15" s="6"/>
    </row>
    <row r="16" spans="1:10" ht="16.5" thickBot="1" x14ac:dyDescent="0.3">
      <c r="A16" s="6"/>
      <c r="B16" s="11" t="s">
        <v>21</v>
      </c>
      <c r="C16" s="92">
        <f ca="1">+C15-C14</f>
        <v>0</v>
      </c>
      <c r="D16" s="7"/>
      <c r="E16" s="6"/>
      <c r="F16" s="6"/>
      <c r="G16" s="6"/>
      <c r="H16" s="6"/>
      <c r="I16" s="6"/>
      <c r="J16" s="6"/>
    </row>
    <row r="17" spans="1:10" ht="16.5" thickBot="1" x14ac:dyDescent="0.3">
      <c r="A17" s="6"/>
      <c r="B17" s="11" t="s">
        <v>22</v>
      </c>
      <c r="C17" s="17" t="e">
        <f ca="1">+C16/C15</f>
        <v>#DIV/0!</v>
      </c>
      <c r="D17" s="7"/>
      <c r="E17" s="6"/>
      <c r="F17" s="17" t="e">
        <f ca="1">MIN(C17,F15)</f>
        <v>#DIV/0!</v>
      </c>
      <c r="G17" s="104" t="s">
        <v>50</v>
      </c>
      <c r="H17" s="6"/>
      <c r="I17" s="6"/>
      <c r="J17" s="6"/>
    </row>
    <row r="18" spans="1:10" x14ac:dyDescent="0.25">
      <c r="A18" s="6"/>
      <c r="B18" s="6"/>
      <c r="C18" s="6"/>
      <c r="D18" s="6"/>
      <c r="E18" s="6"/>
      <c r="F18" s="6"/>
      <c r="G18" s="6"/>
      <c r="H18" s="6"/>
      <c r="I18" s="6"/>
      <c r="J18" s="6"/>
    </row>
    <row r="19" spans="1:10" x14ac:dyDescent="0.25">
      <c r="A19" s="6"/>
      <c r="B19" s="6"/>
      <c r="C19" s="6"/>
      <c r="D19" s="6"/>
      <c r="E19" s="6"/>
      <c r="F19" s="6"/>
      <c r="G19" s="6"/>
      <c r="H19" s="6"/>
      <c r="I19" s="6"/>
      <c r="J19" s="6"/>
    </row>
    <row r="20" spans="1:10" x14ac:dyDescent="0.25">
      <c r="A20" s="6"/>
      <c r="B20" s="6"/>
      <c r="C20" s="6"/>
      <c r="D20" s="6"/>
      <c r="E20" s="6"/>
      <c r="F20" s="6"/>
      <c r="G20" s="6"/>
      <c r="H20" s="6"/>
      <c r="I20" s="6"/>
      <c r="J20" s="6"/>
    </row>
    <row r="21" spans="1:10" x14ac:dyDescent="0.25">
      <c r="A21" s="6"/>
      <c r="B21" s="6"/>
      <c r="C21" s="6"/>
      <c r="D21" s="6"/>
      <c r="E21" s="6"/>
      <c r="F21" s="6"/>
      <c r="G21" s="6"/>
      <c r="H21" s="6"/>
      <c r="I21" s="6"/>
      <c r="J21" s="6"/>
    </row>
    <row r="22" spans="1:10" x14ac:dyDescent="0.25">
      <c r="A22" s="6"/>
      <c r="B22" s="6"/>
      <c r="C22" s="6"/>
      <c r="D22" s="6"/>
      <c r="E22" s="6"/>
      <c r="F22" s="6"/>
      <c r="G22" s="6"/>
      <c r="H22" s="6"/>
      <c r="I22" s="6"/>
      <c r="J22" s="6"/>
    </row>
  </sheetData>
  <dataConsolidate/>
  <mergeCells count="4">
    <mergeCell ref="C7:G7"/>
    <mergeCell ref="C3:G5"/>
    <mergeCell ref="C6:G6"/>
    <mergeCell ref="C2:G2"/>
  </mergeCells>
  <conditionalFormatting sqref="C11:C15 F14:F15">
    <cfRule type="expression" dxfId="4" priority="5">
      <formula>$C$7="No funding gap"</formula>
    </cfRule>
  </conditionalFormatting>
  <conditionalFormatting sqref="C16:C17 F17">
    <cfRule type="expression" dxfId="2" priority="135">
      <formula>$C$7="No funding gap"</formula>
    </cfRule>
  </conditionalFormatting>
  <pageMargins left="0.7" right="0.7" top="0.75" bottom="0.75" header="0.3" footer="0.3"/>
  <pageSetup paperSize="9" scale="75" orientation="portrait" r:id="rId1"/>
  <ignoredErrors>
    <ignoredError sqref="D14:F17 C14 C16:C17" evalError="1"/>
  </ignoredErrors>
  <extLst>
    <ext xmlns:x14="http://schemas.microsoft.com/office/spreadsheetml/2009/9/main" uri="{78C0D931-6437-407d-A8EE-F0AAD7539E65}">
      <x14:conditionalFormattings>
        <x14:conditionalFormatting xmlns:xm="http://schemas.microsoft.com/office/excel/2006/main">
          <x14:cfRule type="expression" priority="3328" id="{010033CE-2A9E-41EA-9DBF-9B7405E90296}">
            <xm:f>'Input Sheet'!$G$12=0</xm:f>
            <x14:dxf>
              <font>
                <color theme="0"/>
              </font>
            </x14:dxf>
          </x14:cfRule>
          <xm:sqref>C7 C11:C15 F14:F15</xm:sqref>
        </x14:conditionalFormatting>
        <x14:conditionalFormatting xmlns:xm="http://schemas.microsoft.com/office/excel/2006/main">
          <x14:cfRule type="expression" priority="16" id="{577FBD52-6505-4756-A339-C9E51C6683C9}">
            <xm:f>'Input Sheet'!$B$8&lt;5</xm:f>
            <x14:dxf>
              <font>
                <color theme="0"/>
              </font>
            </x14:dxf>
          </x14:cfRule>
          <xm:sqref>C11:C15 F14:F15</xm:sqref>
        </x14:conditionalFormatting>
        <x14:conditionalFormatting xmlns:xm="http://schemas.microsoft.com/office/excel/2006/main">
          <x14:cfRule type="expression" priority="3787" id="{3FBC09BA-6603-4323-8D17-9C67DB780F53}">
            <xm:f>'Input Sheet'!$G$12=0</xm:f>
            <x14:dxf>
              <font>
                <color rgb="FFCC99FF"/>
              </font>
            </x14:dxf>
          </x14:cfRule>
          <x14:cfRule type="expression" priority="3788" id="{8E9F8298-E50B-42C3-8395-CC40795EB080}">
            <xm:f>'Input Sheet'!$B$8&lt;5</xm:f>
            <x14:dxf>
              <font>
                <color rgb="FFCC99FF"/>
              </font>
            </x14:dxf>
          </x14:cfRule>
          <xm:sqref>C16:C17 F17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C Document" ma:contentTypeID="0x010100A8C0FE432B00E948BF17A18F874DA90A00D7277BFB522B774B92A9E609239131CC" ma:contentTypeVersion="34" ma:contentTypeDescription="Create a new document in this library." ma:contentTypeScope="" ma:versionID="66842eeed679f2c459a56e674faf85ed">
  <xsd:schema xmlns:xsd="http://www.w3.org/2001/XMLSchema" xmlns:xs="http://www.w3.org/2001/XMLSchema" xmlns:p="http://schemas.microsoft.com/office/2006/metadata/properties" xmlns:ns2="1e866f1f-0b21-41dc-b9cb-81167115ab19" xmlns:ns4="c1c27a6f-3295-4d53-88f7-dc2956bf7014" targetNamespace="http://schemas.microsoft.com/office/2006/metadata/properties" ma:root="true" ma:fieldsID="093564e89bac7e9eed939d71f5421de1" ns2:_="" ns4:_="">
    <xsd:import namespace="1e866f1f-0b21-41dc-b9cb-81167115ab19"/>
    <xsd:import namespace="c1c27a6f-3295-4d53-88f7-dc2956bf7014"/>
    <xsd:element name="properties">
      <xsd:complexType>
        <xsd:sequence>
          <xsd:element name="documentManagement">
            <xsd:complexType>
              <xsd:all>
                <xsd:element ref="ns2:ProgrGroup" minOccurs="0"/>
                <xsd:element ref="ns2:ProgrCategory" minOccurs="0"/>
                <xsd:element ref="ns2:Order1" minOccurs="0"/>
                <xsd:element ref="ns2:DocComments" minOccurs="0"/>
                <xsd:element ref="ns2:DocStatus" minOccurs="0"/>
                <xsd:element ref="ns2:DocPublProtocol" minOccurs="0"/>
                <xsd:element ref="ns2:DocInternalExternal" minOccurs="0"/>
                <xsd:element ref="ns2:ITcomments" minOccurs="0"/>
                <xsd:element ref="ns2:ITstatus" minOccurs="0"/>
                <xsd:element ref="ns2:SharedWithUsers" minOccurs="0"/>
                <xsd:element ref="ns2:SharedWithDetails"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66f1f-0b21-41dc-b9cb-81167115ab19" elementFormDefault="qualified">
    <xsd:import namespace="http://schemas.microsoft.com/office/2006/documentManagement/types"/>
    <xsd:import namespace="http://schemas.microsoft.com/office/infopath/2007/PartnerControls"/>
    <xsd:element name="ProgrGroup" ma:index="1" nillable="true" ma:displayName="Programme Docs Group" ma:description="Needed for MGAs &amp; Programme Documents (MFF 2021-2027)" ma:format="Dropdown" ma:indexed="true" ma:internalName="ProgrGroup" ma:readOnly="false">
      <xsd:simpleType>
        <xsd:union memberTypes="dms:Text">
          <xsd:simpleType>
            <xsd:restriction base="dms:Choice">
              <xsd:enumeration value="00 CORPORATE MASTERFILES"/>
              <xsd:enumeration value="00 HEALTHCHECKS"/>
              <xsd:enumeration value="01 HORIZON and EURATOM"/>
              <xsd:enumeration value="02 RFCS"/>
              <xsd:enumeration value="03 DIGITAL EUROPE (DEP)"/>
              <xsd:enumeration value="04 DEFENCE (EDF, ASAP and EDIRPA)"/>
              <xsd:enumeration value="05 SPACE"/>
              <xsd:enumeration value="06 CEF"/>
              <xsd:enumeration value="07 I3"/>
              <xsd:enumeration value="07a ERDF-TA"/>
              <xsd:enumeration value="08 IMREG"/>
              <xsd:enumeration value="09 LIFE"/>
              <xsd:enumeration value="10 INNOVFUND"/>
              <xsd:enumeration value="11 RENEWFM"/>
              <xsd:enumeration value="11a JTM"/>
              <xsd:enumeration value="12 EMFAF"/>
              <xsd:enumeration value="13 AGRIP"/>
              <xsd:enumeration value="14 IMCAP"/>
              <xsd:enumeration value="15 SINGLE MARKET (SMP)"/>
              <xsd:enumeration value="15a BUSINESS CONSUMER SURVEYS (BCS)"/>
              <xsd:enumeration value="16 ERASMUS"/>
              <xsd:enumeration value="17 CREATIVE EUROPE"/>
              <xsd:enumeration value="18 EUROPEAN SOLIDARITY CORPS (ESC)"/>
              <xsd:enumeration value="19 CERV"/>
              <xsd:enumeration value="20 JUSTICE"/>
              <xsd:enumeration value="21 ESF and SOCPL"/>
              <xsd:enumeration value="22 EU4HEALTH"/>
              <xsd:enumeration value="23 AMIF, ISF and BMVI"/>
              <xsd:enumeration value="24 EU ANTI-FRAUD"/>
              <xsd:enumeration value="25 CUSTOMS and FISCALIS"/>
              <xsd:enumeration value="26 CCEI"/>
              <xsd:enumeration value="27 PERICLES"/>
              <xsd:enumeration value="28 TECHNICAL SUPPORT (TSI)"/>
              <xsd:enumeration value="29 UCPM"/>
              <xsd:enumeration value="30 HUMANITARIAN AID"/>
              <xsd:enumeration value="31 RELEX"/>
              <xsd:enumeration value="40 PPPA"/>
              <xsd:enumeration value="41 EUROPE DIRECT"/>
              <xsd:enumeration value="41 EUAA"/>
              <xsd:enumeration value="41 EUROPOL"/>
            </xsd:restriction>
          </xsd:simpleType>
        </xsd:union>
      </xsd:simpleType>
    </xsd:element>
    <xsd:element name="ProgrCategory" ma:index="2" nillable="true" ma:displayName="Programme Docs Category" ma:description="Needed for MGAs &amp; Programme Documents (MFF 2021-2027)" ma:format="Dropdown" ma:internalName="ProgrCategory" ma:readOnly="false">
      <xsd:simpleType>
        <xsd:union memberTypes="dms:Text">
          <xsd:simpleType>
            <xsd:restriction base="dms:Choice">
              <xsd:enumeration value="1. MGAs"/>
              <xsd:enumeration value="2. Programme guidance"/>
              <xsd:enumeration value="3. Customised reports &amp; forms"/>
              <xsd:enumeration value="5. Other"/>
              <xsd:enumeration value="6. xxx PUBLICATION FOLDERS"/>
              <xsd:enumeration value="7. xxxx DISCARDED DOCUMENTS"/>
              <xsd:enumeration value="7. xxxx DONE DOCUMENTS"/>
              <xsd:enumeration value="7. xxxx ORIGINAL DOCUMENTS"/>
              <xsd:enumeration value="1. PART C HEALTHCHECK"/>
              <xsd:enumeration value="2. MGA Annexes"/>
              <xsd:enumeration value="3. Customised reports &amp; forms (HE application forms)"/>
              <xsd:enumeration value="3. Customised reports &amp; forms (HE evaluation forms)"/>
              <xsd:enumeration value="3. Customised reports &amp; forms (HE application forms 2026-2027)"/>
              <xsd:enumeration value="3. Customised reports &amp; forms (HE evaluation forms 2026-2027)"/>
              <xsd:enumeration value="3. Customised reports &amp; forms (ASAP)"/>
              <xsd:enumeration value="3. Customised reports &amp; forms (EDIRPA)"/>
              <xsd:enumeration value="3. Customised reports &amp; forms (aCEF-T)"/>
              <xsd:enumeration value="3. Customised reports &amp; forms (bCEF-E)"/>
              <xsd:enumeration value="3. Customised reports &amp; forms (cCEF-DIG)"/>
              <xsd:enumeration value="3. Customised reports &amp; forms (INNOVFUND AUCTIONS)"/>
              <xsd:enumeration value="3. Customised reports &amp; forms (SMP COSME)"/>
              <xsd:enumeration value="3. Customised reports &amp; forms (SMP CONS)"/>
              <xsd:enumeration value="3. Customised reports &amp; forms (SMP COMP)"/>
              <xsd:enumeration value="3. Customised reports &amp; forms (SMP FOOD)"/>
              <xsd:enumeration value="3. Customised reports &amp; forms (SMP STAND)"/>
              <xsd:enumeration value="3. Customised reports &amp; forms (SMP ESS)"/>
              <xsd:enumeration value="3. Customised reports &amp; forms (SMP SURV)"/>
              <xsd:enumeration value="3. Customised reports &amp; forms (ERASMUS JMO Schools Info Package)"/>
              <xsd:enumeration value="3. Customised reports &amp; forms (ECHE Certificate)"/>
              <xsd:enumeration value="3. Customised reports &amp; forms (ESC HUMAID Quality Label)"/>
              <xsd:enumeration value="3. Customised reports &amp; forms (ECHO Partnership Certificate)"/>
              <xsd:enumeration value="3. Customised reports &amp; forms (RELEX TWINNING)"/>
              <xsd:enumeration value="3. Customised reports &amp; forms (RELEX MOBAF)"/>
              <xsd:enumeration value="3. Customised reports &amp; forms (PPPA EACEA)"/>
            </xsd:restriction>
          </xsd:simpleType>
        </xsd:union>
      </xsd:simpleType>
    </xsd:element>
    <xsd:element name="Order1" ma:index="3" nillable="true" ma:displayName="Order" ma:indexed="true" ma:internalName="Order1" ma:readOnly="false" ma:percentage="FALSE">
      <xsd:simpleType>
        <xsd:restriction base="dms:Number"/>
      </xsd:simpleType>
    </xsd:element>
    <xsd:element name="DocComments" ma:index="4" nillable="true" ma:displayName="Doc Comments" ma:description="Needed for all Pages" ma:internalName="DocComments" ma:readOnly="false">
      <xsd:simpleType>
        <xsd:restriction base="dms:Note"/>
      </xsd:simpleType>
    </xsd:element>
    <xsd:element name="DocStatus" ma:index="5" nillable="true" ma:displayName="Doc Status" ma:description="Needed for all except GoFund Archive" ma:format="Dropdown" ma:internalName="DocStatus" ma:readOnly="false">
      <xsd:simpleType>
        <xsd:union memberTypes="dms:Text">
          <xsd:simpleType>
            <xsd:restriction base="dms:Choice">
              <xsd:enumeration value="͏New"/>
              <xsd:enumeration value="New version"/>
              <xsd:enumeration value="Under validation"/>
              <xsd:enumeration value="Ready"/>
              <xsd:enumeration value="Ready for publication"/>
              <xsd:enumeration value="Published"/>
              <xsd:enumeration value="Wait"/>
              <xsd:enumeration value="n/a (backoffice document)"/>
              <xsd:enumeration value="old document"/>
            </xsd:restriction>
          </xsd:simpleType>
        </xsd:union>
      </xsd:simpleType>
    </xsd:element>
    <xsd:element name="DocPublProtocol" ma:index="6" nillable="true" ma:displayName="Doc Publ. Protocol" ma:description="Needed for MGAs &amp; Programme Documents and Business Documents Management View" ma:format="Dropdown" ma:internalName="DocPublProtocol" ma:readOnly="false">
      <xsd:simpleType>
        <xsd:union memberTypes="dms:Text">
          <xsd:simpleType>
            <xsd:restriction base="dms:Choice">
              <xsd:enumeration value="MGA2-1 MGAs"/>
              <xsd:enumeration value="CONTR1-1 Expert contracts"/>
              <xsd:enumeration value="GUID1-1 Business - External guidance"/>
              <xsd:enumeration value="GUID1-2 Business - Internal guidance"/>
              <xsd:enumeration value="GUID2-1 Programme tpl - External guidance"/>
              <xsd:enumeration value="GUID2-2 Programme tpl - Internal guidance"/>
              <xsd:enumeration value="TPL1-1 Business - Decisions"/>
              <xsd:enumeration value="TPL1-2 Business - Reports"/>
              <xsd:enumeration value="TPL1-3 Business - Letters"/>
              <xsd:enumeration value="TPL1-4 Business - Special (Portal)"/>
              <xsd:enumeration value="TPL1-5 Business - Special (GoFund)"/>
              <xsd:enumeration value="TPL2-1 Programme tpl - Call documents"/>
              <xsd:enumeration value="TPL2-2 Programme tpl - Application forms, etc"/>
              <xsd:enumeration value="TPL2-3 Programme tpl - Evaluation forms, etc"/>
              <xsd:enumeration value="TPL2-4 Programme tpl - DoAs"/>
              <xsd:enumeration value="TPL2-5 Programme tpl - Reporting forms, etc"/>
              <xsd:enumeration value="TPL2-6 Programme tpl - Audit templates"/>
              <xsd:enumeration value="TPL2-7 Programme tpl - Other"/>
              <xsd:enumeration value="Portal1-1 Terms &amp; Conditions"/>
              <xsd:enumeration value="Portal1-2 Privacy Statement"/>
              <xsd:enumeration value="Portal1-3 Glossary"/>
              <xsd:enumeration value="Portal1-4 Lists of expert names"/>
            </xsd:restriction>
          </xsd:simpleType>
        </xsd:union>
      </xsd:simpleType>
    </xsd:element>
    <xsd:element name="DocInternalExternal" ma:index="7" nillable="true" ma:displayName="Doc Internal/External" ma:description="Needed for MGAs &amp; Programme Documents and Business Documentation Management View" ma:format="Dropdown" ma:internalName="DocInternalExternal" ma:readOnly="false">
      <xsd:simpleType>
        <xsd:union memberTypes="dms:Text">
          <xsd:simpleType>
            <xsd:restriction base="dms:Choice">
              <xsd:enumeration value="Internal"/>
              <xsd:enumeration value="External"/>
              <xsd:enumeration value="Internal &amp; external"/>
            </xsd:restriction>
          </xsd:simpleType>
        </xsd:union>
      </xsd:simpleType>
    </xsd:element>
    <xsd:element name="ITcomments" ma:index="8" nillable="true" ma:displayName="IT Comments" ma:description="Needed for MGAs &amp; Programme Documents and Business Documents Normal View" ma:internalName="ITcomments" ma:readOnly="false">
      <xsd:simpleType>
        <xsd:restriction base="dms:Note">
          <xsd:maxLength value="255"/>
        </xsd:restriction>
      </xsd:simpleType>
    </xsd:element>
    <xsd:element name="ITstatus" ma:index="9" nillable="true" ma:displayName="IT Status" ma:description="Needed for MGAs &amp; Programme Documents and Business Documents Normal View" ma:format="Dropdown" ma:internalName="ITstatus" ma:readOnly="false">
      <xsd:simpleType>
        <xsd:union memberTypes="dms:Text">
          <xsd:simpleType>
            <xsd:restriction base="dms:Choice">
              <xsd:enumeration value="͏Wait"/>
              <xsd:enumeration value="Ready for IT"/>
              <xsd:enumeration value="IT implementation started"/>
              <xsd:enumeration value="IT implementation finished"/>
              <xsd:enumeration value="New version ready for IT"/>
              <xsd:enumeration value="n/a (no IT implementation)"/>
            </xsd:restriction>
          </xsd:simpleType>
        </xsd:unio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c27a6f-3295-4d53-88f7-dc2956bf7014"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7" ma:displayName="Author"/>
        <xsd:element ref="dcterms:created" minOccurs="0" maxOccurs="1"/>
        <xsd:element ref="dc:identifier" minOccurs="0" maxOccurs="1"/>
        <xsd:element name="contentType" minOccurs="0" maxOccurs="1" type="xsd:string" ma:index="1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Status xmlns="1e866f1f-0b21-41dc-b9cb-81167115ab19">Ready</DocStatus>
    <DocInternalExternal xmlns="1e866f1f-0b21-41dc-b9cb-81167115ab19">Internal &amp; external</DocInternalExternal>
    <ProgrGroup xmlns="1e866f1f-0b21-41dc-b9cb-81167115ab19">06 CEF</ProgrGroup>
    <DocPublProtocol xmlns="1e866f1f-0b21-41dc-b9cb-81167115ab19">TPL2-2 Programme tpl - Application forms, etc</DocPublProtocol>
    <DocComments xmlns="1e866f1f-0b21-41dc-b9cb-81167115ab19">Application Form Annex to be available in SEP.
Password 'CEF_Digital_Call_2023'.</DocComments>
    <ITcomments xmlns="1e866f1f-0b21-41dc-b9cb-81167115ab19" xsi:nil="true"/>
    <ITstatus xmlns="1e866f1f-0b21-41dc-b9cb-81167115ab19" xsi:nil="true"/>
    <Order1 xmlns="1e866f1f-0b21-41dc-b9cb-81167115ab19">8</Order1>
    <ProgrCategory xmlns="1e866f1f-0b21-41dc-b9cb-81167115ab19">3. Customised reports &amp; forms (cCEF-DIG)</ProgrCategory>
  </documentManagement>
</p:properties>
</file>

<file path=customXml/itemProps1.xml><?xml version="1.0" encoding="utf-8"?>
<ds:datastoreItem xmlns:ds="http://schemas.openxmlformats.org/officeDocument/2006/customXml" ds:itemID="{521058B4-E4D1-43DB-B5C2-FC69CF8197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66f1f-0b21-41dc-b9cb-81167115ab19"/>
    <ds:schemaRef ds:uri="c1c27a6f-3295-4d53-88f7-dc2956bf70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4F9CBE-D8EA-4A34-A242-7347B40A3031}">
  <ds:schemaRefs>
    <ds:schemaRef ds:uri="http://schemas.microsoft.com/sharepoint/v3/contenttype/forms"/>
  </ds:schemaRefs>
</ds:datastoreItem>
</file>

<file path=customXml/itemProps3.xml><?xml version="1.0" encoding="utf-8"?>
<ds:datastoreItem xmlns:ds="http://schemas.openxmlformats.org/officeDocument/2006/customXml" ds:itemID="{7C3E7C15-2A70-4EE2-881A-51D4BDE96281}">
  <ds:schemaRefs>
    <ds:schemaRef ds:uri="http://schemas.microsoft.com/office/2006/documentManagement/types"/>
    <ds:schemaRef ds:uri="http://purl.org/dc/terms/"/>
    <ds:schemaRef ds:uri="http://schemas.microsoft.com/office/2006/metadata/properties"/>
    <ds:schemaRef ds:uri="http://schemas.microsoft.com/office/infopath/2007/PartnerControls"/>
    <ds:schemaRef ds:uri="http://purl.org/dc/dcmitype/"/>
    <ds:schemaRef ds:uri="http://purl.org/dc/elements/1.1/"/>
    <ds:schemaRef ds:uri="1e866f1f-0b21-41dc-b9cb-81167115ab19"/>
    <ds:schemaRef ds:uri="c1c27a6f-3295-4d53-88f7-dc2956bf7014"/>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Notice</vt:lpstr>
      <vt:lpstr>Input Sheet</vt:lpstr>
      <vt:lpstr>Financial Analysis</vt:lpstr>
      <vt:lpstr>Free Tab 1</vt:lpstr>
      <vt:lpstr>Free Tab 2</vt:lpstr>
      <vt:lpstr>HIDDEN Financial Analysis</vt:lpstr>
      <vt:lpstr>HIDDEN Funding Gap</vt:lpstr>
      <vt:lpstr>'Financial Analysis'!Print_Area</vt:lpstr>
      <vt:lpstr>'HIDDEN Financial Analysis'!Print_Area</vt:lpstr>
      <vt:lpstr>'Input Sheet'!Print_Area</vt:lpstr>
      <vt:lpstr>Notice!Print_Area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CBA Template - 2017 CEF Blending Call</dc:title>
  <dc:creator>INEA;Julien Bollati</dc:creator>
  <cp:lastModifiedBy>CONTE Bettina (BUDG)</cp:lastModifiedBy>
  <cp:lastPrinted>2018-06-05T08:25:03Z</cp:lastPrinted>
  <dcterms:created xsi:type="dcterms:W3CDTF">2017-09-10T08:51:17Z</dcterms:created>
  <dcterms:modified xsi:type="dcterms:W3CDTF">2026-03-04T10:19:02Z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0x010100A8C0FE432B00E948BF17A18F874DA90A00D7277BFB522B774B92A9E609239131CC</vt:lpwstr>
  </property>
  <property fmtid="{D5CDD505-2E9C-101B-9397-08002B2CF9AE}" pid="3" name="MSIP_Label_6bd9ddd1-4d20-43f6-abfa-fc3c07406f94_Enabled">
    <vt:lpwstr>true</vt:lpwstr>
  </property>
  <property fmtid="{D5CDD505-2E9C-101B-9397-08002B2CF9AE}" pid="4" name="MSIP_Label_6bd9ddd1-4d20-43f6-abfa-fc3c07406f94_SetDate">
    <vt:lpwstr>2023-07-04T09:55:07Z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c677d828-c70e-4e9f-9f80-76cc09ccb588</vt:lpwstr>
  </property>
  <property fmtid="{D5CDD505-2E9C-101B-9397-08002B2CF9AE}" pid="9" name="MSIP_Label_6bd9ddd1-4d20-43f6-abfa-fc3c07406f94_ContentBits">
    <vt:lpwstr>0</vt:lpwstr>
  </property>
  <property fmtid="{D5CDD505-2E9C-101B-9397-08002B2CF9AE}" pid="10" name="EC_Collab_Status">
    <vt:lpwstr>Not Started</vt:lpwstr>
  </property>
  <property fmtid="{D5CDD505-2E9C-101B-9397-08002B2CF9AE}" pid="11" name="EC_Collab_DocumentLanguage">
    <vt:lpwstr>EN</vt:lpwstr>
  </property>
</Properties>
</file>