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jdovaz\Desktop\ZIVSE2\Peto_pauliny\od_01.01.2025\Oprava_04.02.2025\Na_zverejenie\"/>
    </mc:Choice>
  </mc:AlternateContent>
  <workbookProtection workbookAlgorithmName="SHA-512" workbookHashValue="PnzZmufkNYwfqjsz/B1cD8gwkJK/S+ikXvgRsuOfDsZMgBwnhBpix8/2T+wCR4RWNla/zII/z2HTc2RFyJwcBw==" workbookSaltValue="tjc6zHlc+QdMcSFbxRPHig==" workbookSpinCount="100000" lockStructure="1"/>
  <bookViews>
    <workbookView xWindow="0" yWindow="0" windowWidth="19200" windowHeight="6645"/>
  </bookViews>
  <sheets>
    <sheet name="Vyhodnotenie CP" sheetId="1" r:id="rId1"/>
    <sheet name="pomocny_harok" sheetId="3" state="hidden" r:id="rId2"/>
    <sheet name="pomocný_hárok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3" l="1"/>
  <c r="J20" i="3"/>
  <c r="J12" i="3"/>
  <c r="J4" i="3"/>
  <c r="C22" i="3"/>
  <c r="B22" i="3"/>
  <c r="A22" i="3"/>
  <c r="C14" i="3"/>
  <c r="B14" i="3"/>
  <c r="A14" i="3"/>
  <c r="C6" i="3"/>
  <c r="B6" i="3"/>
  <c r="B23" i="3" s="1"/>
  <c r="J28" i="3" s="1"/>
  <c r="A6" i="3"/>
  <c r="A23" i="3" l="1"/>
  <c r="C18" i="1"/>
  <c r="C19" i="1" s="1"/>
  <c r="C10" i="1"/>
  <c r="B18" i="1" l="1"/>
  <c r="B10" i="1"/>
  <c r="C26" i="1" l="1"/>
  <c r="C27" i="1" s="1"/>
  <c r="C11" i="1"/>
  <c r="B26" i="1" l="1"/>
  <c r="B25" i="1"/>
  <c r="B9" i="1"/>
  <c r="D31" i="1" l="1"/>
  <c r="C23" i="3" s="1"/>
  <c r="E40" i="1" l="1"/>
  <c r="E38" i="1"/>
  <c r="F5" i="3" l="1"/>
  <c r="F4" i="3"/>
  <c r="H38" i="1"/>
  <c r="F38" i="1"/>
  <c r="F40" i="1" s="1"/>
  <c r="J38" i="1"/>
  <c r="I38" i="1"/>
  <c r="F39" i="1"/>
  <c r="E39" i="1" l="1"/>
  <c r="B17" i="1"/>
  <c r="H39" i="1" l="1"/>
  <c r="J36" i="3"/>
  <c r="J37" i="3"/>
  <c r="J38" i="3"/>
  <c r="H40" i="1"/>
  <c r="J39" i="1"/>
  <c r="I39" i="1"/>
  <c r="J40" i="1" l="1"/>
  <c r="I40" i="1"/>
</calcChain>
</file>

<file path=xl/sharedStrings.xml><?xml version="1.0" encoding="utf-8"?>
<sst xmlns="http://schemas.openxmlformats.org/spreadsheetml/2006/main" count="37" uniqueCount="26">
  <si>
    <t>Prehľad cenových ponúk (uveďte údaje z predložených cenových ponúk)</t>
  </si>
  <si>
    <r>
      <rPr>
        <b/>
        <sz val="11"/>
        <color theme="1"/>
        <rFont val="Calibri"/>
        <family val="2"/>
        <charset val="238"/>
        <scheme val="minor"/>
      </rPr>
      <t>Dôležité:</t>
    </r>
    <r>
      <rPr>
        <sz val="11"/>
        <color theme="1"/>
        <rFont val="Calibri"/>
        <family val="2"/>
        <charset val="238"/>
        <scheme val="minor"/>
      </rPr>
      <t xml:space="preserve"> uvedená tabuľka slúži ako pomôcka pre kontrolu správnosti výpočtov. </t>
    </r>
  </si>
  <si>
    <t>Riešiteľ č. 1:</t>
  </si>
  <si>
    <t>Prispôsobenie popisku Platca/Neplatca</t>
  </si>
  <si>
    <t>Je/Nie je platca DPH:</t>
  </si>
  <si>
    <t>Platca DPH</t>
  </si>
  <si>
    <t>Riešiteľ č. 2:</t>
  </si>
  <si>
    <t>Nie je platca DPH</t>
  </si>
  <si>
    <t>Riešiteľ č. 3:</t>
  </si>
  <si>
    <t>zvoľte</t>
  </si>
  <si>
    <t>Prijímateľ (P) 
Je/Nie je platca DPH:</t>
  </si>
  <si>
    <t>Celková cena projektu podľa cenového prieskumu:</t>
  </si>
  <si>
    <t xml:space="preserve"> Identifikácia potenciálneho riešiteľa s najnižšou cenovou ponukou/oprávneného riešiteľa:</t>
  </si>
  <si>
    <t>P a R platca DPH</t>
  </si>
  <si>
    <t>P nie je platca DPH 
a R je platca DPH</t>
  </si>
  <si>
    <t>P je a R nie je platca DPH
alebo 
P a R nie sú platcovia DPH</t>
  </si>
  <si>
    <t>Celková cena Inovačného projektu podľa cenového prieskumu (CCIP):</t>
  </si>
  <si>
    <t>Hodnota Inovačnej poukážky v EUR (HIP):</t>
  </si>
  <si>
    <t>Výška spolufinancovania z vlastných zdrojov Prijímateľa:</t>
  </si>
  <si>
    <t>Cena celkom v EUR:</t>
  </si>
  <si>
    <t>Cena celkom:</t>
  </si>
  <si>
    <t>Cena služieb oslobodených od DPH:</t>
  </si>
  <si>
    <r>
      <rPr>
        <b/>
        <sz val="11"/>
        <color theme="1"/>
        <rFont val="Calibri"/>
        <family val="2"/>
        <charset val="238"/>
        <scheme val="minor"/>
      </rPr>
      <t>Cena služieb</t>
    </r>
    <r>
      <rPr>
        <sz val="11"/>
        <color theme="1"/>
        <rFont val="Calibri"/>
        <family val="2"/>
        <charset val="238"/>
        <scheme val="minor"/>
      </rPr>
      <t xml:space="preserve"> podliehajúcich DPH </t>
    </r>
    <r>
      <rPr>
        <b/>
        <sz val="11"/>
        <color theme="1"/>
        <rFont val="Calibri"/>
        <family val="2"/>
        <charset val="238"/>
        <scheme val="minor"/>
      </rPr>
      <t>v EUR bez DPH</t>
    </r>
    <r>
      <rPr>
        <sz val="11"/>
        <color theme="1"/>
        <rFont val="Calibri"/>
        <family val="2"/>
        <charset val="238"/>
        <scheme val="minor"/>
      </rPr>
      <t>:</t>
    </r>
  </si>
  <si>
    <r>
      <rPr>
        <b/>
        <sz val="11"/>
        <color theme="1"/>
        <rFont val="Calibri"/>
        <family val="2"/>
        <charset val="238"/>
        <scheme val="minor"/>
      </rPr>
      <t>Cena služieb</t>
    </r>
    <r>
      <rPr>
        <sz val="11"/>
        <color theme="1"/>
        <rFont val="Calibri"/>
        <family val="2"/>
        <charset val="238"/>
        <scheme val="minor"/>
      </rPr>
      <t xml:space="preserve"> podliehajúcich DPH </t>
    </r>
    <r>
      <rPr>
        <b/>
        <sz val="11"/>
        <color theme="1"/>
        <rFont val="Calibri"/>
        <family val="2"/>
        <charset val="238"/>
        <scheme val="minor"/>
      </rPr>
      <t>v EUR s DPH:</t>
    </r>
  </si>
  <si>
    <t>Riešiteľ (R) 
Je/Nie je platca DPH:</t>
  </si>
  <si>
    <t>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</si>
</sst>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2" fontId="0" fillId="0" borderId="0" xfId="0" applyNumberFormat="1" applyProtection="1"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Protection="1">
      <protection locked="0"/>
    </xf>
    <xf numFmtId="0" fontId="5" fillId="0" borderId="0" xfId="0" applyFont="1"/>
    <xf numFmtId="0" fontId="3" fillId="0" borderId="0" xfId="0" applyFont="1"/>
    <xf numFmtId="165" fontId="2" fillId="4" borderId="11" xfId="1" applyNumberFormat="1" applyFont="1" applyFill="1" applyBorder="1" applyAlignment="1" applyProtection="1">
      <alignment horizontal="center" vertical="center"/>
    </xf>
    <xf numFmtId="43" fontId="0" fillId="2" borderId="6" xfId="1" applyFont="1" applyFill="1" applyBorder="1" applyProtection="1"/>
    <xf numFmtId="43" fontId="3" fillId="2" borderId="9" xfId="1" applyFont="1" applyFill="1" applyBorder="1" applyProtection="1"/>
    <xf numFmtId="164" fontId="0" fillId="0" borderId="0" xfId="0" applyNumberFormat="1" applyProtection="1">
      <protection locked="0"/>
    </xf>
    <xf numFmtId="0" fontId="0" fillId="0" borderId="0" xfId="0" applyProtection="1"/>
    <xf numFmtId="0" fontId="5" fillId="0" borderId="0" xfId="0" applyFont="1" applyProtection="1"/>
    <xf numFmtId="0" fontId="4" fillId="0" borderId="0" xfId="0" applyFont="1" applyProtection="1"/>
    <xf numFmtId="0" fontId="3" fillId="0" borderId="0" xfId="0" applyFont="1" applyProtection="1"/>
    <xf numFmtId="0" fontId="3" fillId="2" borderId="2" xfId="0" applyFont="1" applyFill="1" applyBorder="1" applyProtection="1"/>
    <xf numFmtId="0" fontId="3" fillId="2" borderId="4" xfId="0" applyFont="1" applyFill="1" applyBorder="1" applyProtection="1"/>
    <xf numFmtId="0" fontId="3" fillId="2" borderId="7" xfId="0" applyFont="1" applyFill="1" applyBorder="1" applyProtection="1"/>
    <xf numFmtId="2" fontId="0" fillId="0" borderId="0" xfId="0" applyNumberFormat="1" applyProtection="1"/>
    <xf numFmtId="0" fontId="3" fillId="0" borderId="10" xfId="0" applyFont="1" applyBorder="1" applyProtection="1"/>
    <xf numFmtId="0" fontId="0" fillId="0" borderId="13" xfId="0" applyBorder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43" fontId="0" fillId="0" borderId="0" xfId="0" applyNumberFormat="1" applyProtection="1"/>
    <xf numFmtId="0" fontId="0" fillId="0" borderId="0" xfId="0" applyNumberFormat="1" applyProtection="1"/>
    <xf numFmtId="44" fontId="0" fillId="0" borderId="5" xfId="0" applyNumberFormat="1" applyBorder="1" applyAlignment="1" applyProtection="1">
      <alignment horizontal="center"/>
    </xf>
    <xf numFmtId="44" fontId="0" fillId="0" borderId="1" xfId="0" applyNumberFormat="1" applyBorder="1" applyAlignment="1" applyProtection="1">
      <alignment horizontal="center"/>
    </xf>
    <xf numFmtId="44" fontId="0" fillId="0" borderId="6" xfId="0" applyNumberFormat="1" applyBorder="1" applyAlignment="1" applyProtection="1">
      <alignment horizontal="center"/>
    </xf>
    <xf numFmtId="164" fontId="0" fillId="0" borderId="0" xfId="0" applyNumberFormat="1" applyProtection="1"/>
    <xf numFmtId="44" fontId="0" fillId="0" borderId="7" xfId="0" applyNumberFormat="1" applyBorder="1" applyAlignment="1" applyProtection="1">
      <alignment horizontal="center"/>
    </xf>
    <xf numFmtId="44" fontId="0" fillId="0" borderId="8" xfId="0" applyNumberFormat="1" applyBorder="1" applyAlignment="1" applyProtection="1">
      <alignment horizontal="center"/>
    </xf>
    <xf numFmtId="44" fontId="0" fillId="0" borderId="9" xfId="0" applyNumberFormat="1" applyBorder="1" applyAlignment="1" applyProtection="1">
      <alignment horizontal="center"/>
    </xf>
    <xf numFmtId="0" fontId="0" fillId="2" borderId="5" xfId="0" applyFill="1" applyBorder="1" applyProtection="1"/>
    <xf numFmtId="0" fontId="3" fillId="3" borderId="10" xfId="0" applyFont="1" applyFill="1" applyBorder="1" applyAlignment="1" applyProtection="1">
      <alignment wrapText="1"/>
    </xf>
    <xf numFmtId="0" fontId="0" fillId="0" borderId="0" xfId="0" applyAlignment="1" applyProtection="1">
      <alignment horizontal="right" indent="1"/>
    </xf>
    <xf numFmtId="164" fontId="0" fillId="0" borderId="0" xfId="0" applyNumberFormat="1" applyAlignment="1" applyProtection="1">
      <protection locked="0"/>
    </xf>
    <xf numFmtId="2" fontId="5" fillId="0" borderId="0" xfId="0" applyNumberFormat="1" applyFont="1" applyProtection="1"/>
  </cellXfs>
  <cellStyles count="2">
    <cellStyle name="Čiarka" xfId="1" builtinId="3"/>
    <cellStyle name="Normálna" xfId="0" builtinId="0"/>
  </cellStyles>
  <dxfs count="28"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2" tint="-9.9948118533890809E-2"/>
        </patternFill>
      </fill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2" tint="-9.9948118533890809E-2"/>
        </patternFill>
      </fill>
    </dxf>
  </dxfs>
  <tableStyles count="0" defaultTableStyle="TableStyleMedium2" defaultPivotStyle="PivotStyleLight16"/>
  <colors>
    <mruColors>
      <color rgb="FFE511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showGridLines="0" tabSelected="1" zoomScale="90" zoomScaleNormal="90" workbookViewId="0">
      <selection activeCell="I36" sqref="I36"/>
    </sheetView>
  </sheetViews>
  <sheetFormatPr defaultColWidth="9.140625" defaultRowHeight="15" x14ac:dyDescent="0.25"/>
  <cols>
    <col min="1" max="1" width="6" style="13" customWidth="1"/>
    <col min="2" max="2" width="46.140625" style="13" customWidth="1"/>
    <col min="3" max="3" width="21.5703125" style="1" customWidth="1"/>
    <col min="4" max="4" width="20.42578125" style="13" customWidth="1"/>
    <col min="5" max="7" width="20.42578125" style="1" hidden="1" customWidth="1"/>
    <col min="8" max="10" width="25.7109375" style="13" customWidth="1"/>
    <col min="11" max="11" width="25.42578125" style="13" customWidth="1"/>
    <col min="12" max="12" width="9.140625" style="2" customWidth="1"/>
    <col min="13" max="13" width="7.5703125" style="14" customWidth="1"/>
    <col min="14" max="15" width="9.140625" style="14"/>
    <col min="16" max="16" width="9.140625" style="15"/>
    <col min="17" max="16384" width="9.140625" style="1"/>
  </cols>
  <sheetData>
    <row r="1" spans="1:16" s="13" customFormat="1" x14ac:dyDescent="0.25">
      <c r="L1" s="14"/>
      <c r="M1" s="14"/>
      <c r="N1" s="14"/>
      <c r="O1" s="14"/>
      <c r="P1" s="15"/>
    </row>
    <row r="2" spans="1:16" s="13" customFormat="1" x14ac:dyDescent="0.25">
      <c r="B2" s="16"/>
      <c r="C2" s="16"/>
      <c r="D2" s="16" t="s">
        <v>0</v>
      </c>
      <c r="E2" s="16"/>
      <c r="F2" s="16"/>
      <c r="G2" s="16"/>
      <c r="H2" s="16"/>
      <c r="I2" s="16"/>
      <c r="L2" s="14"/>
      <c r="M2" s="14"/>
      <c r="N2" s="14"/>
      <c r="O2" s="14"/>
      <c r="P2" s="15"/>
    </row>
    <row r="3" spans="1:16" s="13" customFormat="1" x14ac:dyDescent="0.25">
      <c r="L3" s="14"/>
      <c r="M3" s="14"/>
      <c r="N3" s="14"/>
      <c r="O3" s="14"/>
      <c r="P3" s="15"/>
    </row>
    <row r="4" spans="1:16" s="13" customFormat="1" x14ac:dyDescent="0.25">
      <c r="B4" s="13" t="s">
        <v>1</v>
      </c>
      <c r="L4" s="14"/>
      <c r="M4" s="14"/>
      <c r="N4" s="14"/>
      <c r="O4" s="14"/>
      <c r="P4" s="15"/>
    </row>
    <row r="5" spans="1:16" s="13" customFormat="1" ht="15.75" thickBot="1" x14ac:dyDescent="0.3">
      <c r="L5" s="14"/>
      <c r="M5" s="14"/>
      <c r="N5" s="14"/>
      <c r="O5" s="14"/>
      <c r="P5" s="15"/>
    </row>
    <row r="6" spans="1:16" s="13" customFormat="1" x14ac:dyDescent="0.25">
      <c r="B6" s="17" t="s">
        <v>2</v>
      </c>
      <c r="C6" s="18"/>
      <c r="N6" s="14"/>
      <c r="O6" s="14"/>
      <c r="P6" s="15"/>
    </row>
    <row r="7" spans="1:16" x14ac:dyDescent="0.25">
      <c r="B7" s="35" t="s">
        <v>4</v>
      </c>
      <c r="C7" s="5" t="s">
        <v>9</v>
      </c>
    </row>
    <row r="8" spans="1:16" x14ac:dyDescent="0.25">
      <c r="B8" s="35" t="s">
        <v>21</v>
      </c>
      <c r="C8" s="6"/>
    </row>
    <row r="9" spans="1:16" x14ac:dyDescent="0.25">
      <c r="B9" s="35" t="str">
        <f>IF(C7="zvoľte",pomocný_hárok!A7,pomocny_harok!J4)</f>
        <v>Cena celkom v EUR:</v>
      </c>
      <c r="C9" s="6"/>
    </row>
    <row r="10" spans="1:16" customFormat="1" x14ac:dyDescent="0.25">
      <c r="A10" s="13"/>
      <c r="B10" s="35" t="str">
        <f>IF(C7="Platca DPH","Cena služieb podliehajúcich DPH v EUR s DPH:"," ")</f>
        <v xml:space="preserve"> </v>
      </c>
      <c r="C10" s="10" t="str">
        <f>IF(C7="Platca DPH",C9*1.23," ")</f>
        <v xml:space="preserve"> </v>
      </c>
      <c r="D10" s="13"/>
      <c r="E10" s="1"/>
      <c r="F10" s="1"/>
      <c r="G10" s="1"/>
      <c r="H10" s="13"/>
      <c r="I10" s="13"/>
      <c r="J10" s="13"/>
      <c r="K10" s="13"/>
      <c r="L10" s="2"/>
      <c r="M10" s="14"/>
      <c r="N10" s="14"/>
      <c r="O10" s="14"/>
      <c r="P10" s="15"/>
    </row>
    <row r="11" spans="1:16" s="13" customFormat="1" ht="15.75" thickBot="1" x14ac:dyDescent="0.3">
      <c r="B11" s="19" t="s">
        <v>20</v>
      </c>
      <c r="C11" s="11" t="str">
        <f>IFERROR(IF(C7="Nie je platca DPH",C8+C9,C10+C8)," ")</f>
        <v xml:space="preserve"> </v>
      </c>
      <c r="N11" s="14"/>
      <c r="O11" s="14"/>
      <c r="P11" s="15"/>
    </row>
    <row r="12" spans="1:16" s="13" customFormat="1" x14ac:dyDescent="0.25">
      <c r="N12" s="14"/>
      <c r="O12" s="14"/>
      <c r="P12" s="15"/>
    </row>
    <row r="13" spans="1:16" s="13" customFormat="1" ht="15.75" thickBot="1" x14ac:dyDescent="0.3">
      <c r="N13" s="14"/>
      <c r="O13" s="14"/>
      <c r="P13" s="15"/>
    </row>
    <row r="14" spans="1:16" s="13" customFormat="1" x14ac:dyDescent="0.25">
      <c r="B14" s="17" t="s">
        <v>6</v>
      </c>
      <c r="C14" s="18"/>
      <c r="N14" s="14"/>
      <c r="O14" s="14"/>
      <c r="P14" s="15"/>
    </row>
    <row r="15" spans="1:16" x14ac:dyDescent="0.25">
      <c r="B15" s="35" t="s">
        <v>4</v>
      </c>
      <c r="C15" s="5" t="s">
        <v>9</v>
      </c>
    </row>
    <row r="16" spans="1:16" x14ac:dyDescent="0.25">
      <c r="B16" s="35" t="s">
        <v>21</v>
      </c>
      <c r="C16" s="6"/>
    </row>
    <row r="17" spans="1:16" x14ac:dyDescent="0.25">
      <c r="B17" s="35" t="str">
        <f>IF(C15="zvoľte",pomocný_hárok!A7,pomocny_harok!J12)</f>
        <v>Cena celkom v EUR:</v>
      </c>
      <c r="C17" s="6"/>
    </row>
    <row r="18" spans="1:16" customFormat="1" x14ac:dyDescent="0.25">
      <c r="A18" s="13"/>
      <c r="B18" s="35" t="str">
        <f>IF(C15="Platca DPH","Cena služieb podliehajúcich DPH v EUR s DPH"," ")</f>
        <v xml:space="preserve"> </v>
      </c>
      <c r="C18" s="10" t="str">
        <f>IF(C15="Platca DPH",C17*1.23," ")</f>
        <v xml:space="preserve"> </v>
      </c>
      <c r="D18" s="13"/>
      <c r="E18" s="1"/>
      <c r="F18" s="1"/>
      <c r="G18" s="1"/>
      <c r="H18" s="13"/>
      <c r="I18" s="13"/>
      <c r="J18" s="13"/>
      <c r="K18" s="13"/>
      <c r="L18" s="2"/>
      <c r="M18" s="14"/>
      <c r="N18" s="14"/>
      <c r="O18" s="14"/>
      <c r="P18" s="15"/>
    </row>
    <row r="19" spans="1:16" s="13" customFormat="1" ht="15.75" thickBot="1" x14ac:dyDescent="0.3">
      <c r="B19" s="19" t="s">
        <v>20</v>
      </c>
      <c r="C19" s="11" t="str">
        <f>IFERROR(IF(C15="Nie je platca DPH",C16+C17,C16+C18)," ")</f>
        <v xml:space="preserve"> </v>
      </c>
      <c r="N19" s="14"/>
      <c r="O19" s="14"/>
      <c r="P19" s="15"/>
    </row>
    <row r="20" spans="1:16" s="13" customFormat="1" x14ac:dyDescent="0.25">
      <c r="C20" s="20"/>
      <c r="N20" s="14"/>
      <c r="O20" s="14"/>
      <c r="P20" s="15"/>
    </row>
    <row r="21" spans="1:16" s="13" customFormat="1" ht="15.75" thickBot="1" x14ac:dyDescent="0.3">
      <c r="C21" s="20"/>
      <c r="N21" s="14"/>
      <c r="O21" s="14"/>
      <c r="P21" s="15"/>
    </row>
    <row r="22" spans="1:16" s="13" customFormat="1" x14ac:dyDescent="0.25">
      <c r="B22" s="17" t="s">
        <v>8</v>
      </c>
      <c r="C22" s="18"/>
      <c r="N22" s="14"/>
      <c r="O22" s="14"/>
      <c r="P22" s="15"/>
    </row>
    <row r="23" spans="1:16" x14ac:dyDescent="0.25">
      <c r="B23" s="35" t="s">
        <v>4</v>
      </c>
      <c r="C23" s="5" t="s">
        <v>9</v>
      </c>
    </row>
    <row r="24" spans="1:16" x14ac:dyDescent="0.25">
      <c r="B24" s="35" t="s">
        <v>21</v>
      </c>
      <c r="C24" s="6"/>
    </row>
    <row r="25" spans="1:16" x14ac:dyDescent="0.25">
      <c r="B25" s="35" t="str">
        <f>IF(C23="zvoľte",pomocný_hárok!A7,pomocny_harok!J20)</f>
        <v>Cena celkom v EUR:</v>
      </c>
      <c r="C25" s="6"/>
    </row>
    <row r="26" spans="1:16" customFormat="1" x14ac:dyDescent="0.25">
      <c r="A26" s="13"/>
      <c r="B26" s="35" t="str">
        <f>IF(C23="Platca DPH","Cena v EUR s DPH:"," ")</f>
        <v xml:space="preserve"> </v>
      </c>
      <c r="C26" s="10" t="str">
        <f>IF(C23="Platca DPH",C25*1.23," ")</f>
        <v xml:space="preserve"> </v>
      </c>
      <c r="D26" s="13"/>
      <c r="E26" s="1"/>
      <c r="F26" s="1"/>
      <c r="G26" s="1"/>
      <c r="H26" s="13"/>
      <c r="I26" s="13"/>
      <c r="J26" s="13"/>
      <c r="K26" s="13"/>
      <c r="L26" s="2"/>
      <c r="M26" s="14"/>
      <c r="N26" s="14"/>
      <c r="O26" s="14"/>
      <c r="P26" s="15"/>
    </row>
    <row r="27" spans="1:16" s="13" customFormat="1" ht="15.75" thickBot="1" x14ac:dyDescent="0.3">
      <c r="B27" s="19" t="s">
        <v>20</v>
      </c>
      <c r="C27" s="11" t="str">
        <f>IFERROR(IF(C23="Nie je platca DPH",C24+C25,C24+C26)," ")</f>
        <v xml:space="preserve"> </v>
      </c>
      <c r="N27" s="14"/>
      <c r="O27" s="14"/>
      <c r="P27" s="15"/>
    </row>
    <row r="28" spans="1:16" s="13" customFormat="1" ht="15.75" thickBot="1" x14ac:dyDescent="0.3">
      <c r="N28" s="14"/>
      <c r="O28" s="14"/>
      <c r="P28" s="15"/>
    </row>
    <row r="29" spans="1:16" ht="31.5" customHeight="1" thickBot="1" x14ac:dyDescent="0.3">
      <c r="B29" s="36" t="s">
        <v>10</v>
      </c>
      <c r="C29" s="4" t="s">
        <v>9</v>
      </c>
    </row>
    <row r="30" spans="1:16" s="13" customFormat="1" ht="15.75" thickBot="1" x14ac:dyDescent="0.3">
      <c r="N30" s="14"/>
      <c r="O30" s="14"/>
      <c r="P30" s="15"/>
    </row>
    <row r="31" spans="1:16" s="13" customFormat="1" ht="15.75" thickBot="1" x14ac:dyDescent="0.3">
      <c r="B31" s="21" t="s">
        <v>11</v>
      </c>
      <c r="C31" s="22"/>
      <c r="D31" s="9" t="str">
        <f>IFERROR(pomocny_harok!J29,"-")</f>
        <v xml:space="preserve"> </v>
      </c>
      <c r="N31" s="14"/>
      <c r="O31" s="14"/>
      <c r="P31" s="15"/>
    </row>
    <row r="32" spans="1:16" s="13" customFormat="1" x14ac:dyDescent="0.25">
      <c r="N32" s="14"/>
      <c r="O32" s="14"/>
      <c r="P32" s="15"/>
    </row>
    <row r="33" spans="2:16" s="13" customFormat="1" x14ac:dyDescent="0.25">
      <c r="N33" s="14"/>
      <c r="O33" s="14"/>
      <c r="P33" s="15"/>
    </row>
    <row r="34" spans="2:16" s="13" customFormat="1" x14ac:dyDescent="0.25">
      <c r="B34" s="16" t="s">
        <v>12</v>
      </c>
      <c r="N34" s="14"/>
      <c r="O34" s="14"/>
      <c r="P34" s="15"/>
    </row>
    <row r="35" spans="2:16" s="13" customFormat="1" ht="15.75" thickBot="1" x14ac:dyDescent="0.3">
      <c r="N35" s="14"/>
      <c r="O35" s="14"/>
      <c r="P35" s="15"/>
    </row>
    <row r="36" spans="2:16" ht="30.75" thickBot="1" x14ac:dyDescent="0.3">
      <c r="B36" s="36" t="s">
        <v>24</v>
      </c>
      <c r="C36" s="4" t="s">
        <v>9</v>
      </c>
    </row>
    <row r="37" spans="2:16" s="13" customFormat="1" ht="45" x14ac:dyDescent="0.25">
      <c r="H37" s="23" t="s">
        <v>13</v>
      </c>
      <c r="I37" s="24" t="s">
        <v>14</v>
      </c>
      <c r="J37" s="25" t="s">
        <v>15</v>
      </c>
      <c r="N37" s="14"/>
      <c r="O37" s="14"/>
      <c r="P37" s="15"/>
    </row>
    <row r="38" spans="2:16" s="13" customFormat="1" x14ac:dyDescent="0.25">
      <c r="B38" s="16" t="s">
        <v>16</v>
      </c>
      <c r="E38" s="26" t="str">
        <f>D31</f>
        <v xml:space="preserve"> </v>
      </c>
      <c r="F38" s="27" t="e">
        <f>E38/1.23</f>
        <v>#VALUE!</v>
      </c>
      <c r="G38" s="27"/>
      <c r="H38" s="28" t="str">
        <f>E38</f>
        <v xml:space="preserve"> </v>
      </c>
      <c r="I38" s="29" t="str">
        <f>E38</f>
        <v xml:space="preserve"> </v>
      </c>
      <c r="J38" s="30" t="str">
        <f>E38</f>
        <v xml:space="preserve"> </v>
      </c>
      <c r="N38" s="14"/>
      <c r="O38" s="14"/>
      <c r="P38" s="15"/>
    </row>
    <row r="39" spans="2:16" s="13" customFormat="1" x14ac:dyDescent="0.25">
      <c r="B39" s="16" t="s">
        <v>17</v>
      </c>
      <c r="E39" s="26" t="e">
        <f>IF(F39&lt;15001,F39,15000)</f>
        <v>#VALUE!</v>
      </c>
      <c r="F39" s="31" t="e">
        <f>E38*0.85</f>
        <v>#VALUE!</v>
      </c>
      <c r="G39" s="31"/>
      <c r="H39" s="28" t="str">
        <f>IFERROR(E39,"-")</f>
        <v>-</v>
      </c>
      <c r="I39" s="29" t="str">
        <f>IFERROR(pomocny_harok!J36,"-")</f>
        <v>-</v>
      </c>
      <c r="J39" s="30" t="str">
        <f>IFERROR(E39,"-")</f>
        <v>-</v>
      </c>
      <c r="N39" s="14"/>
      <c r="O39" s="14"/>
      <c r="P39" s="15"/>
    </row>
    <row r="40" spans="2:16" s="13" customFormat="1" ht="15.75" thickBot="1" x14ac:dyDescent="0.3">
      <c r="B40" s="16" t="s">
        <v>18</v>
      </c>
      <c r="E40" s="20" t="str">
        <f>pomocny_harok!$C$23</f>
        <v>DPH oprávnený výdavok</v>
      </c>
      <c r="F40" s="31" t="e">
        <f>1.23*F38*0.85</f>
        <v>#VALUE!</v>
      </c>
      <c r="G40" s="31"/>
      <c r="H40" s="32" t="str">
        <f>IFERROR(pomocny_harok!J37,"-")</f>
        <v>-</v>
      </c>
      <c r="I40" s="33" t="str">
        <f>IFERROR(pomocny_harok!J38,"-")</f>
        <v>-</v>
      </c>
      <c r="J40" s="34" t="str">
        <f>IFERROR(pomocny_harok!J38,"-")</f>
        <v>-</v>
      </c>
      <c r="N40" s="14"/>
      <c r="O40" s="14"/>
      <c r="P40" s="15"/>
    </row>
    <row r="41" spans="2:16" s="13" customFormat="1" x14ac:dyDescent="0.25">
      <c r="N41" s="14"/>
      <c r="O41" s="14"/>
      <c r="P41" s="15"/>
    </row>
  </sheetData>
  <sheetProtection algorithmName="SHA-512" hashValue="UoPdeAzuq0iYQxkP0dhvQ0IvmrkYhZeTCk65G3Nwv1yrXndriIUPYcLfwb62fst0EjROl6N31mIIPVg1DZlXlw==" saltValue="a54Vx9CFRvY749A0ubORkQ==" spinCount="100000" sheet="1" objects="1" scenarios="1"/>
  <conditionalFormatting sqref="H37:H40">
    <cfRule type="expression" dxfId="27" priority="24">
      <formula>AND($C$29="Nie je platca DPH",$C$36="Platca DPH")</formula>
    </cfRule>
    <cfRule type="expression" dxfId="26" priority="33">
      <formula>AND($C$29="Platca DPH",$C$36="Platca DPH")</formula>
    </cfRule>
  </conditionalFormatting>
  <conditionalFormatting sqref="I37:I40">
    <cfRule type="expression" dxfId="25" priority="31">
      <formula>AND($C$29="Nie je platca DPH",$C$36="Platca DPH")</formula>
    </cfRule>
  </conditionalFormatting>
  <conditionalFormatting sqref="J37:J40">
    <cfRule type="expression" dxfId="24" priority="23">
      <formula>AND($C$29="Nie je platca DPH",$C$36="Platca DPH")</formula>
    </cfRule>
    <cfRule type="expression" dxfId="23" priority="27">
      <formula>AND($C$29="Nie je platca DPH",$C$36="Nie je platca DPH")</formula>
    </cfRule>
    <cfRule type="expression" dxfId="22" priority="28">
      <formula>AND($C$29="Platca DPH",$C$36="Nie je platca DPH")</formula>
    </cfRule>
  </conditionalFormatting>
  <conditionalFormatting sqref="I37:J40">
    <cfRule type="expression" dxfId="21" priority="25">
      <formula>AND($C$29="Platca DPH",$C$36="Platca DPH")</formula>
    </cfRule>
    <cfRule type="expression" dxfId="20" priority="26">
      <formula>"NON(AND($C$23=""Platca DPH"";$C$30=""Platca DPH""))"</formula>
    </cfRule>
  </conditionalFormatting>
  <conditionalFormatting sqref="H37:I40">
    <cfRule type="expression" dxfId="19" priority="21">
      <formula>AND($C$29="Nie je platca DPH",$C$36="Nie je platca DPH")</formula>
    </cfRule>
    <cfRule type="expression" dxfId="18" priority="22">
      <formula>AND($C$29="Platca DPH",$C$36="Nie je platca DPH")</formula>
    </cfRule>
  </conditionalFormatting>
  <conditionalFormatting sqref="H37:J40">
    <cfRule type="expression" dxfId="17" priority="16">
      <formula>AND($C$29="zvoľte",$C$36="Nie je platca DPH")</formula>
    </cfRule>
    <cfRule type="expression" dxfId="16" priority="17">
      <formula>AND($C$29="zvoľte",$C$36="Platca DPH")</formula>
    </cfRule>
    <cfRule type="expression" dxfId="15" priority="18">
      <formula>AND($C$29="Nie je platca DPH",$C$36="zvoľte")</formula>
    </cfRule>
    <cfRule type="expression" dxfId="14" priority="19">
      <formula>AND($C$29="Platca DPH",$C$36="zvoľte")</formula>
    </cfRule>
    <cfRule type="expression" dxfId="13" priority="20">
      <formula>AND($C$29="zvoľte",$C$36="zvoľte")</formula>
    </cfRule>
  </conditionalFormatting>
  <conditionalFormatting sqref="C36">
    <cfRule type="expression" dxfId="12" priority="14">
      <formula>AND($C$29="Nie je platca DPH",$C$36="zvoľte")</formula>
    </cfRule>
    <cfRule type="expression" dxfId="11" priority="15">
      <formula>AND($C$29="Platca DPH",$C$36="zvoľte")</formula>
    </cfRule>
  </conditionalFormatting>
  <conditionalFormatting sqref="C29">
    <cfRule type="expression" dxfId="10" priority="12">
      <formula>AND($C$36="Nie je platca DPH",$C$29="zvoľte")</formula>
    </cfRule>
    <cfRule type="expression" dxfId="9" priority="13">
      <formula>AND($C$36="Platca DPH",$C$29="zvoľte")</formula>
    </cfRule>
  </conditionalFormatting>
  <conditionalFormatting sqref="C7">
    <cfRule type="expression" dxfId="8" priority="5">
      <formula>AND(NOT(ISBLANK($C$9)),$C$7="Nie je platca DPH")</formula>
    </cfRule>
    <cfRule type="expression" dxfId="7" priority="6">
      <formula>AND(NOT(ISBLANK($C$9)),$C$7="Platca DPH")</formula>
    </cfRule>
    <cfRule type="expression" dxfId="6" priority="9">
      <formula>NOT(ISBLANK($C$9))</formula>
    </cfRule>
  </conditionalFormatting>
  <conditionalFormatting sqref="C15">
    <cfRule type="expression" dxfId="5" priority="3">
      <formula>AND(NOT(ISBLANK($C$17)),$C$15="Nie je platca DPH")</formula>
    </cfRule>
    <cfRule type="expression" dxfId="4" priority="4">
      <formula>AND(NOT(ISBLANK($C$17)),$C$15="Platca DPH")</formula>
    </cfRule>
    <cfRule type="expression" dxfId="3" priority="8">
      <formula>NOT(ISBLANK($C$17))</formula>
    </cfRule>
  </conditionalFormatting>
  <conditionalFormatting sqref="C23">
    <cfRule type="expression" dxfId="2" priority="1">
      <formula>AND(NOT(ISBLANK($C$25)),$C$23="Nie je platca DPH")</formula>
    </cfRule>
    <cfRule type="expression" dxfId="1" priority="2">
      <formula>AND(NOT(ISBLANK($C$25)),$C$23="Platca DPH")</formula>
    </cfRule>
    <cfRule type="expression" dxfId="0" priority="7">
      <formula>NOT(ISBLANK($C$25))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pomocný_hárok!$A$3:$A$5</xm:f>
          </x14:formula1>
          <xm:sqref>C36 C7 C29 C15 C23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S32" sqref="S32"/>
    </sheetView>
  </sheetViews>
  <sheetFormatPr defaultRowHeight="15" x14ac:dyDescent="0.25"/>
  <sheetData>
    <row r="1" spans="1:11" x14ac:dyDescent="0.25">
      <c r="A1" s="13"/>
      <c r="B1" s="13"/>
      <c r="C1" s="13"/>
      <c r="D1" s="13"/>
    </row>
    <row r="2" spans="1:11" x14ac:dyDescent="0.25">
      <c r="A2" s="13"/>
      <c r="B2" s="13"/>
      <c r="C2" s="37" t="s">
        <v>25</v>
      </c>
      <c r="D2" s="13"/>
    </row>
    <row r="3" spans="1:11" x14ac:dyDescent="0.25">
      <c r="A3" s="13"/>
      <c r="B3" s="13"/>
      <c r="C3" s="13"/>
      <c r="D3" s="13"/>
      <c r="F3" s="13"/>
      <c r="J3" s="14" t="s">
        <v>3</v>
      </c>
      <c r="K3" s="14"/>
    </row>
    <row r="4" spans="1:11" x14ac:dyDescent="0.25">
      <c r="A4" s="1"/>
      <c r="B4" s="1"/>
      <c r="C4" s="1"/>
      <c r="D4" s="13"/>
      <c r="F4" s="31" t="e">
        <f>0.85*'Vyhodnotenie CP'!E38</f>
        <v>#VALUE!</v>
      </c>
      <c r="J4" s="2" t="str">
        <f>IF('Vyhodnotenie CP'!C7="Platca DPH",pomocný_hárok!A8,pomocný_hárok!A9)</f>
        <v>Cena služieb podliehajúcich DPH v EUR s DPH:</v>
      </c>
      <c r="K4" s="14"/>
    </row>
    <row r="5" spans="1:11" x14ac:dyDescent="0.25">
      <c r="A5" s="1"/>
      <c r="B5" s="1"/>
      <c r="C5" s="1"/>
      <c r="D5" s="13"/>
      <c r="F5" s="31" t="e">
        <f>0.15*'Vyhodnotenie CP'!E38</f>
        <v>#VALUE!</v>
      </c>
      <c r="J5" s="2"/>
      <c r="K5" s="14"/>
    </row>
    <row r="6" spans="1:11" x14ac:dyDescent="0.25">
      <c r="A6" s="3">
        <f>'Vyhodnotenie CP'!C9+'Vyhodnotenie CP'!C8</f>
        <v>0</v>
      </c>
      <c r="B6" s="3">
        <f>IF('Vyhodnotenie CP'!C7="Nie je platca DPH",'Vyhodnotenie CP'!C9+'Vyhodnotenie CP'!C8,'Vyhodnotenie CP'!C9*1.23+'Vyhodnotenie CP'!C8)</f>
        <v>0</v>
      </c>
      <c r="C6" s="3">
        <f>'Vyhodnotenie CP'!C9*0.23</f>
        <v>0</v>
      </c>
      <c r="D6" s="13"/>
      <c r="F6" s="13"/>
      <c r="J6" s="2"/>
      <c r="K6" s="14"/>
    </row>
    <row r="7" spans="1:11" x14ac:dyDescent="0.25">
      <c r="D7" s="13"/>
      <c r="J7" s="7"/>
      <c r="K7" s="14"/>
    </row>
    <row r="8" spans="1:11" x14ac:dyDescent="0.25">
      <c r="A8" s="13"/>
      <c r="B8" s="13"/>
      <c r="C8" s="13"/>
      <c r="D8" s="13"/>
      <c r="J8" s="14"/>
      <c r="K8" s="14"/>
    </row>
    <row r="9" spans="1:11" x14ac:dyDescent="0.25">
      <c r="A9" s="13"/>
      <c r="B9" s="13"/>
      <c r="C9" s="13"/>
      <c r="D9" s="13"/>
      <c r="J9" s="14"/>
      <c r="K9" s="14"/>
    </row>
    <row r="10" spans="1:11" x14ac:dyDescent="0.25">
      <c r="A10" s="13"/>
      <c r="B10" s="13"/>
      <c r="C10" s="13"/>
      <c r="D10" s="13"/>
      <c r="J10" s="14"/>
      <c r="K10" s="14"/>
    </row>
    <row r="11" spans="1:11" x14ac:dyDescent="0.25">
      <c r="A11" s="13"/>
      <c r="B11" s="13"/>
      <c r="C11" s="13"/>
      <c r="D11" s="13"/>
      <c r="J11" s="14"/>
      <c r="K11" s="14"/>
    </row>
    <row r="12" spans="1:11" x14ac:dyDescent="0.25">
      <c r="A12" s="1"/>
      <c r="B12" s="1"/>
      <c r="C12" s="1"/>
      <c r="D12" s="13"/>
      <c r="J12" s="2" t="str">
        <f>IF('Vyhodnotenie CP'!C15="Platca DPH",pomocný_hárok!A8,pomocný_hárok!A9)</f>
        <v>Cena služieb podliehajúcich DPH v EUR s DPH:</v>
      </c>
      <c r="K12" s="14"/>
    </row>
    <row r="13" spans="1:11" x14ac:dyDescent="0.25">
      <c r="A13" s="1"/>
      <c r="B13" s="1"/>
      <c r="C13" s="1"/>
      <c r="D13" s="13"/>
      <c r="J13" s="2"/>
      <c r="K13" s="14"/>
    </row>
    <row r="14" spans="1:11" x14ac:dyDescent="0.25">
      <c r="A14" s="3">
        <f>'Vyhodnotenie CP'!C17+'Vyhodnotenie CP'!C16</f>
        <v>0</v>
      </c>
      <c r="B14" s="3">
        <f>IF('Vyhodnotenie CP'!C15="Nie je platca DPH",'Vyhodnotenie CP'!C17+'Vyhodnotenie CP'!C16,'Vyhodnotenie CP'!C17*1.23+'Vyhodnotenie CP'!C16)</f>
        <v>0</v>
      </c>
      <c r="C14" s="3">
        <f>'Vyhodnotenie CP'!C17*0.23</f>
        <v>0</v>
      </c>
      <c r="D14" s="13"/>
      <c r="J14" s="2"/>
      <c r="K14" s="14"/>
    </row>
    <row r="15" spans="1:11" x14ac:dyDescent="0.25">
      <c r="D15" s="13"/>
      <c r="J15" s="7"/>
      <c r="K15" s="14"/>
    </row>
    <row r="16" spans="1:11" x14ac:dyDescent="0.25">
      <c r="A16" s="13"/>
      <c r="B16" s="13"/>
      <c r="C16" s="13"/>
      <c r="D16" s="13"/>
      <c r="J16" s="14"/>
      <c r="K16" s="14"/>
    </row>
    <row r="17" spans="1:11" x14ac:dyDescent="0.25">
      <c r="A17" s="13"/>
      <c r="B17" s="13"/>
      <c r="C17" s="13"/>
      <c r="D17" s="13"/>
      <c r="J17" s="14"/>
      <c r="K17" s="14"/>
    </row>
    <row r="18" spans="1:11" x14ac:dyDescent="0.25">
      <c r="A18" s="13"/>
      <c r="B18" s="13"/>
      <c r="C18" s="13"/>
      <c r="D18" s="13"/>
      <c r="J18" s="14"/>
      <c r="K18" s="14"/>
    </row>
    <row r="19" spans="1:11" x14ac:dyDescent="0.25">
      <c r="A19" s="13"/>
      <c r="B19" s="13"/>
      <c r="C19" s="13"/>
      <c r="D19" s="13"/>
      <c r="J19" s="14"/>
      <c r="K19" s="14"/>
    </row>
    <row r="20" spans="1:11" x14ac:dyDescent="0.25">
      <c r="A20" s="1"/>
      <c r="B20" s="1"/>
      <c r="C20" s="1"/>
      <c r="D20" s="13"/>
      <c r="J20" s="2" t="str">
        <f>IF('Vyhodnotenie CP'!C23="Platca DPH",pomocný_hárok!A8,pomocný_hárok!A9)</f>
        <v>Cena služieb podliehajúcich DPH v EUR s DPH:</v>
      </c>
      <c r="K20" s="14"/>
    </row>
    <row r="21" spans="1:11" x14ac:dyDescent="0.25">
      <c r="A21" s="1"/>
      <c r="B21" s="1"/>
      <c r="C21" s="1"/>
      <c r="D21" s="13"/>
      <c r="J21" s="2"/>
      <c r="K21" s="14"/>
    </row>
    <row r="22" spans="1:11" x14ac:dyDescent="0.25">
      <c r="A22" s="12">
        <f>'Vyhodnotenie CP'!C25+'Vyhodnotenie CP'!C24</f>
        <v>0</v>
      </c>
      <c r="B22" s="1">
        <f>IF('Vyhodnotenie CP'!C23="Nie je platca DPH",'Vyhodnotenie CP'!C25+'Vyhodnotenie CP'!C24,'Vyhodnotenie CP'!C25*1.23+'Vyhodnotenie CP'!C24)</f>
        <v>0</v>
      </c>
      <c r="C22" s="38">
        <f>'Vyhodnotenie CP'!C25*0.23</f>
        <v>0</v>
      </c>
      <c r="D22" s="13"/>
      <c r="J22" s="2"/>
      <c r="K22" s="14"/>
    </row>
    <row r="23" spans="1:11" x14ac:dyDescent="0.25">
      <c r="A23" s="8" t="e">
        <f>SMALL(A6:A22,COUNTIF($A$6:$A$22,0)+1)</f>
        <v>#NUM!</v>
      </c>
      <c r="B23" s="8" t="e">
        <f>SMALL(B6:B22,COUNTIF($B$6:$B$22,0)+1)</f>
        <v>#NUM!</v>
      </c>
      <c r="C23" s="8" t="str">
        <f>IF(OR('Vyhodnotenie CP'!D31=A6),C6,IF(OR('Vyhodnotenie CP'!D31=A14),C14,IF(OR('Vyhodnotenie CP'!D31=A22),C22,"DPH oprávnený výdavok")))</f>
        <v>DPH oprávnený výdavok</v>
      </c>
      <c r="D23" s="13"/>
      <c r="J23" s="7"/>
      <c r="K23" s="14"/>
    </row>
    <row r="24" spans="1:11" x14ac:dyDescent="0.25">
      <c r="A24" s="16"/>
      <c r="B24" s="16"/>
      <c r="C24" s="16"/>
      <c r="D24" s="13"/>
      <c r="J24" s="14"/>
      <c r="K24" s="14"/>
    </row>
    <row r="25" spans="1:11" x14ac:dyDescent="0.25">
      <c r="A25" s="13"/>
      <c r="B25" s="13"/>
      <c r="C25" s="13"/>
      <c r="D25" s="13"/>
      <c r="J25" s="14"/>
      <c r="K25" s="14"/>
    </row>
    <row r="26" spans="1:11" x14ac:dyDescent="0.25">
      <c r="J26" s="2"/>
      <c r="K26" s="14"/>
    </row>
    <row r="27" spans="1:11" x14ac:dyDescent="0.25">
      <c r="J27" s="14"/>
      <c r="K27" s="14"/>
    </row>
    <row r="28" spans="1:11" x14ac:dyDescent="0.25">
      <c r="J28" s="14" t="e">
        <f>IF('Vyhodnotenie CP'!C29="Platca DPH",pomocny_harok!A23,pomocny_harok!B23)</f>
        <v>#NUM!</v>
      </c>
      <c r="K28" s="14"/>
    </row>
    <row r="29" spans="1:11" x14ac:dyDescent="0.25">
      <c r="J29" s="14" t="str">
        <f>IF('Vyhodnotenie CP'!C29="zvoľte"," ",J28)</f>
        <v xml:space="preserve"> </v>
      </c>
      <c r="K29" s="14"/>
    </row>
    <row r="30" spans="1:11" x14ac:dyDescent="0.25">
      <c r="J30" s="14"/>
      <c r="K30" s="14"/>
    </row>
    <row r="31" spans="1:11" x14ac:dyDescent="0.25">
      <c r="J31" s="14"/>
      <c r="K31" s="14"/>
    </row>
    <row r="32" spans="1:11" x14ac:dyDescent="0.25">
      <c r="J32" s="14"/>
      <c r="K32" s="14"/>
    </row>
    <row r="33" spans="10:11" x14ac:dyDescent="0.25">
      <c r="J33" s="2"/>
      <c r="K33" s="14"/>
    </row>
    <row r="34" spans="10:11" x14ac:dyDescent="0.25">
      <c r="J34" s="14"/>
      <c r="K34" s="14"/>
    </row>
    <row r="35" spans="10:11" x14ac:dyDescent="0.25">
      <c r="J35" s="14"/>
      <c r="K35" s="14"/>
    </row>
    <row r="36" spans="10:11" x14ac:dyDescent="0.25">
      <c r="J36" s="39" t="e">
        <f>MIN('Vyhodnotenie CP'!E39,'Vyhodnotenie CP'!F40)</f>
        <v>#VALUE!</v>
      </c>
      <c r="K36" s="14"/>
    </row>
    <row r="37" spans="10:11" x14ac:dyDescent="0.25">
      <c r="J37" s="39" t="e">
        <f>('Vyhodnotenie CP'!F39-'Vyhodnotenie CP'!E39)+(0.15*'Vyhodnotenie CP'!E38)+'Vyhodnotenie CP'!E40</f>
        <v>#VALUE!</v>
      </c>
      <c r="K37" s="14"/>
    </row>
    <row r="38" spans="10:11" x14ac:dyDescent="0.25">
      <c r="J38" s="39" t="e">
        <f>('Vyhodnotenie CP'!F39-'Vyhodnotenie CP'!E39)+(0.15*'Vyhodnotenie CP'!E38)</f>
        <v>#VALUE!</v>
      </c>
      <c r="K38" s="14"/>
    </row>
    <row r="39" spans="10:11" x14ac:dyDescent="0.25">
      <c r="J39" s="2"/>
      <c r="K39" s="14"/>
    </row>
    <row r="40" spans="10:11" x14ac:dyDescent="0.25">
      <c r="J40" s="2"/>
      <c r="K40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9"/>
  <sheetViews>
    <sheetView workbookViewId="0">
      <selection activeCell="G7" sqref="G7"/>
    </sheetView>
  </sheetViews>
  <sheetFormatPr defaultRowHeight="15" x14ac:dyDescent="0.25"/>
  <cols>
    <col min="1" max="1" width="35" customWidth="1"/>
  </cols>
  <sheetData>
    <row r="3" spans="1:1" x14ac:dyDescent="0.25">
      <c r="A3" t="s">
        <v>9</v>
      </c>
    </row>
    <row r="4" spans="1:1" x14ac:dyDescent="0.25">
      <c r="A4" t="s">
        <v>5</v>
      </c>
    </row>
    <row r="5" spans="1:1" x14ac:dyDescent="0.25">
      <c r="A5" t="s">
        <v>7</v>
      </c>
    </row>
    <row r="7" spans="1:1" x14ac:dyDescent="0.25">
      <c r="A7" t="s">
        <v>19</v>
      </c>
    </row>
    <row r="8" spans="1:1" x14ac:dyDescent="0.25">
      <c r="A8" t="s">
        <v>22</v>
      </c>
    </row>
    <row r="9" spans="1:1" x14ac:dyDescent="0.25">
      <c r="A9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E5653AD49C9E4EBDAE75A0D82F5B89" ma:contentTypeVersion="11" ma:contentTypeDescription="Umožňuje vytvoriť nový dokument." ma:contentTypeScope="" ma:versionID="c619322c1352186cdf7aa6e12b602419">
  <xsd:schema xmlns:xsd="http://www.w3.org/2001/XMLSchema" xmlns:xs="http://www.w3.org/2001/XMLSchema" xmlns:p="http://schemas.microsoft.com/office/2006/metadata/properties" xmlns:ns2="042a5c29-77c1-4bf2-9dfe-2699983e49a1" xmlns:ns3="3e9601c2-c594-42de-8785-6300b6854fb7" targetNamespace="http://schemas.microsoft.com/office/2006/metadata/properties" ma:root="true" ma:fieldsID="4a4434087dd9b614a6278591dcfc4df2" ns2:_="" ns3:_="">
    <xsd:import namespace="042a5c29-77c1-4bf2-9dfe-2699983e49a1"/>
    <xsd:import namespace="3e9601c2-c594-42de-8785-6300b6854f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a5c29-77c1-4bf2-9dfe-2699983e49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a9212011-caba-4b03-8a59-c83a8a44c1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601c2-c594-42de-8785-6300b6854fb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6693c8-2292-4ce9-b9ee-300e81ce77e2}" ma:internalName="TaxCatchAll" ma:showField="CatchAllData" ma:web="3e9601c2-c594-42de-8785-6300b6854f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2a5c29-77c1-4bf2-9dfe-2699983e49a1">
      <Terms xmlns="http://schemas.microsoft.com/office/infopath/2007/PartnerControls"/>
    </lcf76f155ced4ddcb4097134ff3c332f>
    <TaxCatchAll xmlns="3e9601c2-c594-42de-8785-6300b6854fb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91A80B-2B5B-467C-964C-68549BAF27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a5c29-77c1-4bf2-9dfe-2699983e49a1"/>
    <ds:schemaRef ds:uri="3e9601c2-c594-42de-8785-6300b6854f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1B903F-6EEA-4E99-96A7-9455BF997785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3e9601c2-c594-42de-8785-6300b6854fb7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042a5c29-77c1-4bf2-9dfe-2699983e49a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7F673A4-E373-40B8-8556-EE8D8D6046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Vyhodnotenie CP</vt:lpstr>
      <vt:lpstr>pomocny_harok</vt:lpstr>
      <vt:lpstr>pomocný_hárok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Vyhodnotenie cenového prieskumu IP_automaticky prepocet</dc:title>
  <dc:subject/>
  <dc:creator>Vajdova Zuzana</dc:creator>
  <cp:keywords/>
  <dc:description/>
  <cp:lastModifiedBy>Vajdova Zuzana</cp:lastModifiedBy>
  <cp:revision/>
  <cp:lastPrinted>2024-11-18T07:38:55Z</cp:lastPrinted>
  <dcterms:created xsi:type="dcterms:W3CDTF">2024-11-11T10:55:28Z</dcterms:created>
  <dcterms:modified xsi:type="dcterms:W3CDTF">2025-02-04T12:37:15Z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0x01010039E5653AD49C9E4EBDAE75A0D82F5B89</vt:lpwstr>
  </property>
  <property fmtid="{D5CDD505-2E9C-101B-9397-08002B2CF9AE}" pid="3" name="MediaServiceImageTags">
    <vt:lpwstr/>
  </property>
  <property fmtid="{D5CDD505-2E9C-101B-9397-08002B2CF9AE}" pid="4" name="Order">
    <vt:r8>17400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