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sieaba7\DokumentySIEA1\Sekcia_IaMV\Odbor_ZIV\VÝZVY\PTM_226\web\"/>
    </mc:Choice>
  </mc:AlternateContent>
  <xr:revisionPtr revIDLastSave="0" documentId="13_ncr:1_{E796AFF8-5632-43B4-8CE8-BAB4849AC24D}" xr6:coauthVersionLast="47" xr6:coauthVersionMax="47" xr10:uidLastSave="{00000000-0000-0000-0000-000000000000}"/>
  <workbookProtection workbookAlgorithmName="SHA-512" workbookHashValue="znISayir8T7yPwXagqcreK1jm8e8qlMRqqkTsvmmirqLiPkX5Ltj5tebehOYkOAMQ+49Wu0DVDrJCch4w1AKiQ==" workbookSaltValue="1hloOMuX2GIm2bBrC+40sw==" workbookSpinCount="100000" lockStructure="1"/>
  <bookViews>
    <workbookView xWindow="-19310" yWindow="-110" windowWidth="19420" windowHeight="10300" xr2:uid="{00000000-000D-0000-FFFF-FFFF00000000}"/>
  </bookViews>
  <sheets>
    <sheet name="Vyhodnotenie CP" sheetId="1" r:id="rId1"/>
    <sheet name="pomocný_hárok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21" i="1" l="1"/>
  <c r="C15" i="1"/>
  <c r="F20" i="1"/>
  <c r="F14" i="1"/>
  <c r="F8" i="1"/>
  <c r="E20" i="1" l="1"/>
  <c r="B21" i="1"/>
  <c r="B9" i="1"/>
  <c r="K19" i="1"/>
  <c r="B20" i="1" s="1"/>
  <c r="K7" i="1"/>
  <c r="B8" i="1" s="1"/>
  <c r="E14" i="1"/>
  <c r="E8" i="1"/>
  <c r="E21" i="1" l="1"/>
  <c r="F21" i="1"/>
  <c r="K25" i="1" l="1"/>
  <c r="K26" i="1" s="1"/>
  <c r="D25" i="1" s="1"/>
  <c r="E32" i="1" l="1"/>
  <c r="G32" i="1" l="1"/>
  <c r="F32" i="1"/>
  <c r="F34" i="1" s="1"/>
  <c r="I32" i="1"/>
  <c r="H32" i="1"/>
  <c r="F33" i="1"/>
  <c r="E33" i="1" s="1"/>
  <c r="G33" i="1" l="1"/>
  <c r="B15" i="1"/>
  <c r="K13" i="1"/>
  <c r="B14" i="1" s="1"/>
  <c r="K34" i="1" l="1"/>
  <c r="G34" i="1" s="1"/>
  <c r="I33" i="1"/>
  <c r="K33" i="1"/>
  <c r="H33" i="1" s="1"/>
  <c r="K35" i="1"/>
  <c r="I34" i="1" l="1"/>
  <c r="H34" i="1"/>
</calcChain>
</file>

<file path=xl/sharedStrings.xml><?xml version="1.0" encoding="utf-8"?>
<sst xmlns="http://schemas.openxmlformats.org/spreadsheetml/2006/main" count="30" uniqueCount="23">
  <si>
    <t>Prehľad cenových ponúk (uveďte údaje z predložených cenových ponúk)</t>
  </si>
  <si>
    <r>
      <rPr>
        <b/>
        <sz val="11"/>
        <color theme="1"/>
        <rFont val="Calibri"/>
        <family val="2"/>
        <charset val="238"/>
        <scheme val="minor"/>
      </rPr>
      <t>Dôležité:</t>
    </r>
    <r>
      <rPr>
        <sz val="11"/>
        <color theme="1"/>
        <rFont val="Calibri"/>
        <family val="2"/>
        <charset val="238"/>
        <scheme val="minor"/>
      </rPr>
      <t xml:space="preserve"> uvedená tabuľka slúži ako pomôcka pre kontrolu správnosti výpočtov. </t>
    </r>
  </si>
  <si>
    <t>Riešiteľ č. 1:</t>
  </si>
  <si>
    <t>Prispôsobenie popisku Platca/Neplatca</t>
  </si>
  <si>
    <t>Je/Nie je platca DPH:</t>
  </si>
  <si>
    <t>zvoľte</t>
  </si>
  <si>
    <t>Riešiteľ č. 2:</t>
  </si>
  <si>
    <t>Riešiteľ č. 3:</t>
  </si>
  <si>
    <t>Prijímateľ (P) 
Je/Nie je platca DPH:</t>
  </si>
  <si>
    <t>Celková cena projektu podľa cenového prieskumu:</t>
  </si>
  <si>
    <t xml:space="preserve"> Identifikácia potenciálneho riešiteľa s najnižšou cenovou ponukou/oprávneného riešiteľa:</t>
  </si>
  <si>
    <t>RIešiteľ (R) 
Je/Nie je platca DPH:</t>
  </si>
  <si>
    <t>P a R platca DPH</t>
  </si>
  <si>
    <t>P nie je platca DPH 
a R je platca DPH</t>
  </si>
  <si>
    <t>P je a R nie je platca DPH
alebo 
P a R nie sú platcovia DPH</t>
  </si>
  <si>
    <t>Celková cena Inovačného projektu podľa cenového prieskumu (CCIP):</t>
  </si>
  <si>
    <t>Hodnota Inovačnej poukážky v EUR (HIP):</t>
  </si>
  <si>
    <t>Výška spolufinancovania z vlastných zdrojov Prijímateľa:</t>
  </si>
  <si>
    <t>Platca DPH</t>
  </si>
  <si>
    <t>Nie je platca DPH</t>
  </si>
  <si>
    <t>Cena celkom v EUR:</t>
  </si>
  <si>
    <t>Cena v EUR bez DPH:</t>
  </si>
  <si>
    <t>Cena v EUR s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</si>
</sst>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2" fontId="0" fillId="0" borderId="0" xfId="0" applyNumberFormat="1" applyProtection="1">
      <protection locked="0"/>
    </xf>
    <xf numFmtId="0" fontId="6" fillId="3" borderId="14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Protection="1">
      <protection locked="0"/>
    </xf>
    <xf numFmtId="43" fontId="0" fillId="2" borderId="9" xfId="1" applyFont="1" applyFill="1" applyBorder="1" applyProtection="1"/>
    <xf numFmtId="165" fontId="2" fillId="4" borderId="13" xfId="1" applyNumberFormat="1" applyFont="1" applyFill="1" applyBorder="1" applyAlignment="1" applyProtection="1">
      <alignment horizontal="center" vertical="center"/>
    </xf>
    <xf numFmtId="0" fontId="3" fillId="0" borderId="0" xfId="0" applyFont="1"/>
    <xf numFmtId="0" fontId="3" fillId="2" borderId="16" xfId="0" applyFont="1" applyFill="1" applyBorder="1"/>
    <xf numFmtId="0" fontId="0" fillId="2" borderId="5" xfId="0" applyFill="1" applyBorder="1"/>
    <xf numFmtId="0" fontId="0" fillId="2" borderId="7" xfId="0" applyFill="1" applyBorder="1"/>
    <xf numFmtId="0" fontId="3" fillId="2" borderId="10" xfId="0" applyFont="1" applyFill="1" applyBorder="1"/>
    <xf numFmtId="0" fontId="3" fillId="3" borderId="12" xfId="0" applyFont="1" applyFill="1" applyBorder="1" applyAlignment="1">
      <alignment wrapText="1"/>
    </xf>
    <xf numFmtId="0" fontId="3" fillId="0" borderId="12" xfId="0" applyFont="1" applyBorder="1"/>
    <xf numFmtId="0" fontId="3" fillId="0" borderId="2" xfId="0" applyFont="1" applyBorder="1" applyAlignment="1">
      <alignment horizontal="center" vertical="center" wrapText="1"/>
    </xf>
    <xf numFmtId="44" fontId="0" fillId="0" borderId="5" xfId="0" applyNumberFormat="1" applyBorder="1" applyAlignment="1">
      <alignment horizontal="center"/>
    </xf>
    <xf numFmtId="44" fontId="0" fillId="0" borderId="7" xfId="0" applyNumberForma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/>
    </xf>
    <xf numFmtId="44" fontId="0" fillId="0" borderId="8" xfId="0" applyNumberForma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44" fontId="0" fillId="0" borderId="6" xfId="0" applyNumberFormat="1" applyBorder="1" applyAlignment="1">
      <alignment horizontal="center"/>
    </xf>
    <xf numFmtId="44" fontId="0" fillId="0" borderId="9" xfId="0" applyNumberFormat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3" fillId="2" borderId="17" xfId="0" applyFont="1" applyFill="1" applyBorder="1"/>
    <xf numFmtId="0" fontId="3" fillId="2" borderId="11" xfId="0" applyFont="1" applyFill="1" applyBorder="1"/>
    <xf numFmtId="2" fontId="0" fillId="0" borderId="0" xfId="0" applyNumberFormat="1"/>
    <xf numFmtId="0" fontId="0" fillId="0" borderId="15" xfId="0" applyBorder="1"/>
    <xf numFmtId="43" fontId="0" fillId="0" borderId="0" xfId="0" applyNumberFormat="1"/>
    <xf numFmtId="164" fontId="0" fillId="0" borderId="0" xfId="0" applyNumberFormat="1"/>
    <xf numFmtId="43" fontId="5" fillId="0" borderId="0" xfId="0" applyNumberFormat="1" applyFont="1"/>
    <xf numFmtId="164" fontId="5" fillId="0" borderId="0" xfId="0" applyNumberFormat="1" applyFont="1"/>
  </cellXfs>
  <cellStyles count="2">
    <cellStyle name="Čiarka" xfId="1" builtinId="3"/>
    <cellStyle name="Normálna" xfId="0" builtinId="0"/>
  </cellStyles>
  <dxfs count="28">
    <dxf>
      <font>
        <b/>
        <i val="0"/>
        <color theme="9" tint="-0.499984740745262"/>
      </font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9" tint="-0.499984740745262"/>
      </font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b/>
        <i val="0"/>
        <color theme="9" tint="-0.499984740745262"/>
      </font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b/>
        <i val="0"/>
        <color theme="9" tint="-0.499984740745262"/>
      </font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499984740745262"/>
      </font>
      <fill>
        <patternFill>
          <bgColor theme="2" tint="-9.9948118533890809E-2"/>
        </pattern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E511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showGridLines="0" tabSelected="1" zoomScale="90" zoomScaleNormal="90" workbookViewId="0">
      <selection activeCell="H16" sqref="H16"/>
    </sheetView>
  </sheetViews>
  <sheetFormatPr defaultColWidth="9.1796875" defaultRowHeight="14.5" x14ac:dyDescent="0.35"/>
  <cols>
    <col min="1" max="1" width="6" customWidth="1"/>
    <col min="2" max="2" width="26" customWidth="1"/>
    <col min="3" max="3" width="21.54296875" style="1" customWidth="1"/>
    <col min="4" max="4" width="20.453125" customWidth="1"/>
    <col min="5" max="6" width="20.453125" style="1" hidden="1" customWidth="1"/>
    <col min="7" max="9" width="25.7265625" customWidth="1"/>
    <col min="10" max="10" width="25.453125" customWidth="1"/>
    <col min="11" max="11" width="9.1796875" style="2" hidden="1" customWidth="1"/>
    <col min="12" max="12" width="7.54296875" style="26" customWidth="1"/>
    <col min="13" max="14" width="9.1796875" style="26"/>
    <col min="15" max="15" width="9.1796875" style="3"/>
    <col min="16" max="16384" width="9.1796875" style="1"/>
  </cols>
  <sheetData>
    <row r="1" spans="2:15" customFormat="1" x14ac:dyDescent="0.35">
      <c r="K1" s="26"/>
      <c r="L1" s="26"/>
      <c r="M1" s="26"/>
      <c r="N1" s="26"/>
      <c r="O1" s="27"/>
    </row>
    <row r="2" spans="2:15" customFormat="1" x14ac:dyDescent="0.35">
      <c r="B2" s="10"/>
      <c r="C2" s="10"/>
      <c r="D2" s="10" t="s">
        <v>0</v>
      </c>
      <c r="E2" s="10"/>
      <c r="F2" s="10"/>
      <c r="G2" s="10"/>
      <c r="H2" s="10"/>
      <c r="K2" s="26"/>
      <c r="L2" s="26"/>
      <c r="M2" s="26"/>
      <c r="N2" s="26"/>
      <c r="O2" s="27"/>
    </row>
    <row r="3" spans="2:15" customFormat="1" x14ac:dyDescent="0.35">
      <c r="K3" s="26"/>
      <c r="L3" s="26"/>
      <c r="M3" s="26"/>
      <c r="N3" s="26"/>
      <c r="O3" s="27"/>
    </row>
    <row r="4" spans="2:15" customFormat="1" x14ac:dyDescent="0.35">
      <c r="B4" t="s">
        <v>1</v>
      </c>
      <c r="K4" s="26"/>
      <c r="L4" s="26"/>
      <c r="M4" s="26"/>
      <c r="N4" s="26"/>
      <c r="O4" s="27"/>
    </row>
    <row r="5" spans="2:15" customFormat="1" ht="15" thickBot="1" x14ac:dyDescent="0.4">
      <c r="K5" s="26"/>
      <c r="L5" s="26"/>
      <c r="M5" s="26"/>
      <c r="N5" s="26"/>
      <c r="O5" s="27"/>
    </row>
    <row r="6" spans="2:15" customFormat="1" x14ac:dyDescent="0.35">
      <c r="B6" s="11" t="s">
        <v>2</v>
      </c>
      <c r="C6" s="28"/>
      <c r="K6" s="26" t="s">
        <v>3</v>
      </c>
      <c r="L6" s="26"/>
      <c r="M6" s="26"/>
      <c r="N6" s="26"/>
      <c r="O6" s="27"/>
    </row>
    <row r="7" spans="2:15" x14ac:dyDescent="0.35">
      <c r="B7" s="12" t="s">
        <v>4</v>
      </c>
      <c r="C7" s="6" t="s">
        <v>5</v>
      </c>
      <c r="K7" s="2" t="str">
        <f>IF(C7="Platca DPH",pomocný_hárok!A8,pomocný_hárok!A9)</f>
        <v>Cena v EUR s DPH:</v>
      </c>
    </row>
    <row r="8" spans="2:15" x14ac:dyDescent="0.35">
      <c r="B8" s="12" t="str">
        <f>IF(C7="zvoľte",pomocný_hárok!A7,'Vyhodnotenie CP'!K7)</f>
        <v>Cena celkom v EUR:</v>
      </c>
      <c r="C8" s="7"/>
      <c r="E8" s="4">
        <f>C8</f>
        <v>0</v>
      </c>
      <c r="F8" s="4">
        <f>IF(C7="Nie je platca DPH",C8,C8*1.23)</f>
        <v>0</v>
      </c>
    </row>
    <row r="9" spans="2:15" customFormat="1" ht="15" thickBot="1" x14ac:dyDescent="0.4">
      <c r="B9" s="13" t="str">
        <f>IF(C7="Platca DPH","Cena v EUR s DPH:"," ")</f>
        <v xml:space="preserve"> </v>
      </c>
      <c r="C9" s="8" t="str">
        <f>IF(C7="Platca DPH",C8*1.23," ")</f>
        <v xml:space="preserve"> </v>
      </c>
      <c r="K9" s="26"/>
      <c r="L9" s="26"/>
      <c r="M9" s="26"/>
      <c r="N9" s="26"/>
      <c r="O9" s="27"/>
    </row>
    <row r="10" spans="2:15" customFormat="1" x14ac:dyDescent="0.35">
      <c r="K10" s="26"/>
      <c r="L10" s="26"/>
      <c r="M10" s="26"/>
      <c r="N10" s="26"/>
      <c r="O10" s="27"/>
    </row>
    <row r="11" spans="2:15" customFormat="1" ht="15" thickBot="1" x14ac:dyDescent="0.4">
      <c r="K11" s="26"/>
      <c r="L11" s="26"/>
      <c r="M11" s="26"/>
      <c r="N11" s="26"/>
      <c r="O11" s="27"/>
    </row>
    <row r="12" spans="2:15" customFormat="1" x14ac:dyDescent="0.35">
      <c r="B12" s="11" t="s">
        <v>6</v>
      </c>
      <c r="C12" s="28"/>
      <c r="K12" s="26"/>
      <c r="L12" s="26"/>
      <c r="M12" s="26"/>
      <c r="N12" s="26"/>
      <c r="O12" s="27"/>
    </row>
    <row r="13" spans="2:15" x14ac:dyDescent="0.35">
      <c r="B13" s="12" t="s">
        <v>4</v>
      </c>
      <c r="C13" s="6" t="s">
        <v>5</v>
      </c>
      <c r="K13" s="2" t="str">
        <f>IF(C13="Platca DPH",pomocný_hárok!A8,pomocný_hárok!A9)</f>
        <v>Cena v EUR s DPH:</v>
      </c>
    </row>
    <row r="14" spans="2:15" x14ac:dyDescent="0.35">
      <c r="B14" s="12" t="str">
        <f>IF(C13="zvoľte",pomocný_hárok!A7,'Vyhodnotenie CP'!K13)</f>
        <v>Cena celkom v EUR:</v>
      </c>
      <c r="C14" s="7"/>
      <c r="E14" s="4">
        <f>C14</f>
        <v>0</v>
      </c>
      <c r="F14" s="4">
        <f>IF(C13="Nie je platca DPH",C14,C14*1.23)</f>
        <v>0</v>
      </c>
    </row>
    <row r="15" spans="2:15" customFormat="1" ht="15" thickBot="1" x14ac:dyDescent="0.4">
      <c r="B15" s="13" t="str">
        <f>IF(C13="Platca DPH","Cena v EUR s DPH:"," ")</f>
        <v xml:space="preserve"> </v>
      </c>
      <c r="C15" s="8" t="str">
        <f>IF(C13="Platca DPH",C14*1.23,"")</f>
        <v/>
      </c>
      <c r="K15" s="26"/>
      <c r="L15" s="26"/>
      <c r="M15" s="26"/>
      <c r="N15" s="26"/>
      <c r="O15" s="27"/>
    </row>
    <row r="16" spans="2:15" customFormat="1" x14ac:dyDescent="0.35">
      <c r="C16" s="30"/>
      <c r="K16" s="26"/>
      <c r="L16" s="26"/>
      <c r="M16" s="26"/>
      <c r="N16" s="26"/>
      <c r="O16" s="27"/>
    </row>
    <row r="17" spans="2:15" customFormat="1" ht="15" thickBot="1" x14ac:dyDescent="0.4">
      <c r="C17" s="30"/>
      <c r="K17" s="26"/>
      <c r="L17" s="26"/>
      <c r="M17" s="26"/>
      <c r="N17" s="26"/>
      <c r="O17" s="27"/>
    </row>
    <row r="18" spans="2:15" customFormat="1" x14ac:dyDescent="0.35">
      <c r="B18" s="14" t="s">
        <v>7</v>
      </c>
      <c r="C18" s="29"/>
      <c r="K18" s="26"/>
      <c r="L18" s="26"/>
      <c r="M18" s="26"/>
      <c r="N18" s="26"/>
      <c r="O18" s="27"/>
    </row>
    <row r="19" spans="2:15" x14ac:dyDescent="0.35">
      <c r="B19" s="12" t="s">
        <v>4</v>
      </c>
      <c r="C19" s="6" t="s">
        <v>5</v>
      </c>
      <c r="K19" s="2" t="str">
        <f>IF(C19="Platca DPH",pomocný_hárok!A8,pomocný_hárok!A9)</f>
        <v>Cena v EUR s DPH:</v>
      </c>
    </row>
    <row r="20" spans="2:15" x14ac:dyDescent="0.35">
      <c r="B20" s="12" t="str">
        <f>IF(C19="zvoľte",pomocný_hárok!A7,K19)</f>
        <v>Cena celkom v EUR:</v>
      </c>
      <c r="C20" s="7"/>
      <c r="E20" s="1">
        <f>C20</f>
        <v>0</v>
      </c>
      <c r="F20" s="1">
        <f>IF(C19="Nie je platca DPH",C20,C20*1.23)</f>
        <v>0</v>
      </c>
    </row>
    <row r="21" spans="2:15" customFormat="1" ht="15" thickBot="1" x14ac:dyDescent="0.4">
      <c r="B21" s="13" t="str">
        <f>IF(C19="Platca DPH","Cena v EUR s DPH:"," ")</f>
        <v xml:space="preserve"> </v>
      </c>
      <c r="C21" s="8" t="str">
        <f>IF(C19="Platca DPH",C20*1.23," ")</f>
        <v xml:space="preserve"> </v>
      </c>
      <c r="E21" s="10" t="e">
        <f>SMALL(E8:E20,COUNTIF($E$8:$E$20,0)+1)</f>
        <v>#NUM!</v>
      </c>
      <c r="F21" s="10" t="e">
        <f>SMALL(F8:F20,COUNTIF($F$8:$F$20,0)+1)</f>
        <v>#NUM!</v>
      </c>
      <c r="K21" s="26"/>
      <c r="L21" s="26"/>
      <c r="M21" s="26"/>
      <c r="N21" s="26"/>
      <c r="O21" s="27"/>
    </row>
    <row r="22" spans="2:15" customFormat="1" ht="15" thickBot="1" x14ac:dyDescent="0.4">
      <c r="K22" s="26"/>
      <c r="L22" s="26"/>
      <c r="M22" s="26"/>
      <c r="N22" s="26"/>
      <c r="O22" s="27"/>
    </row>
    <row r="23" spans="2:15" ht="31.5" customHeight="1" thickBot="1" x14ac:dyDescent="0.4">
      <c r="B23" s="15" t="s">
        <v>8</v>
      </c>
      <c r="C23" s="5" t="s">
        <v>5</v>
      </c>
    </row>
    <row r="24" spans="2:15" customFormat="1" ht="15" thickBot="1" x14ac:dyDescent="0.4">
      <c r="K24" s="26"/>
      <c r="L24" s="26"/>
      <c r="M24" s="26"/>
      <c r="N24" s="26"/>
      <c r="O24" s="27"/>
    </row>
    <row r="25" spans="2:15" customFormat="1" ht="15" thickBot="1" x14ac:dyDescent="0.4">
      <c r="B25" s="16" t="s">
        <v>9</v>
      </c>
      <c r="C25" s="31"/>
      <c r="D25" s="9" t="str">
        <f>IFERROR(K26,"-")</f>
        <v xml:space="preserve"> </v>
      </c>
      <c r="K25" s="26" t="e">
        <f>IF(C23="Platca DPH",E21,F21)</f>
        <v>#NUM!</v>
      </c>
      <c r="L25" s="26"/>
      <c r="M25" s="26"/>
      <c r="N25" s="26"/>
      <c r="O25" s="27"/>
    </row>
    <row r="26" spans="2:15" customFormat="1" x14ac:dyDescent="0.35">
      <c r="K26" s="26" t="str">
        <f>IF(C23="zvoľte"," ",K25)</f>
        <v xml:space="preserve"> </v>
      </c>
      <c r="L26" s="26"/>
      <c r="M26" s="26"/>
      <c r="N26" s="26"/>
      <c r="O26" s="27"/>
    </row>
    <row r="27" spans="2:15" customFormat="1" x14ac:dyDescent="0.35">
      <c r="K27" s="26"/>
      <c r="L27" s="26"/>
      <c r="M27" s="26"/>
      <c r="N27" s="26"/>
      <c r="O27" s="27"/>
    </row>
    <row r="28" spans="2:15" customFormat="1" x14ac:dyDescent="0.35">
      <c r="B28" s="10" t="s">
        <v>10</v>
      </c>
      <c r="K28" s="26"/>
      <c r="L28" s="26"/>
      <c r="M28" s="26"/>
      <c r="N28" s="26"/>
      <c r="O28" s="27"/>
    </row>
    <row r="29" spans="2:15" customFormat="1" ht="15" thickBot="1" x14ac:dyDescent="0.4">
      <c r="K29" s="26"/>
      <c r="L29" s="26"/>
      <c r="M29" s="26"/>
      <c r="N29" s="26"/>
      <c r="O29" s="27"/>
    </row>
    <row r="30" spans="2:15" ht="29.5" thickBot="1" x14ac:dyDescent="0.4">
      <c r="B30" s="15" t="s">
        <v>11</v>
      </c>
      <c r="C30" s="5" t="s">
        <v>5</v>
      </c>
    </row>
    <row r="31" spans="2:15" customFormat="1" ht="43.5" x14ac:dyDescent="0.35">
      <c r="G31" s="17" t="s">
        <v>12</v>
      </c>
      <c r="H31" s="20" t="s">
        <v>13</v>
      </c>
      <c r="I31" s="23" t="s">
        <v>14</v>
      </c>
      <c r="K31" s="26"/>
      <c r="L31" s="26"/>
      <c r="M31" s="26"/>
      <c r="N31" s="26"/>
      <c r="O31" s="27"/>
    </row>
    <row r="32" spans="2:15" customFormat="1" x14ac:dyDescent="0.35">
      <c r="B32" s="10" t="s">
        <v>15</v>
      </c>
      <c r="E32" s="32" t="str">
        <f>D25</f>
        <v xml:space="preserve"> </v>
      </c>
      <c r="F32" t="e">
        <f>E32/1.23</f>
        <v>#VALUE!</v>
      </c>
      <c r="G32" s="18" t="str">
        <f>E32</f>
        <v xml:space="preserve"> </v>
      </c>
      <c r="H32" s="21" t="str">
        <f>E32</f>
        <v xml:space="preserve"> </v>
      </c>
      <c r="I32" s="24" t="str">
        <f>E32</f>
        <v xml:space="preserve"> </v>
      </c>
      <c r="K32" s="26"/>
      <c r="L32" s="26"/>
      <c r="M32" s="26"/>
      <c r="N32" s="26"/>
      <c r="O32" s="27"/>
    </row>
    <row r="33" spans="2:15" customFormat="1" ht="14.25" customHeight="1" x14ac:dyDescent="0.35">
      <c r="B33" s="10" t="s">
        <v>16</v>
      </c>
      <c r="E33" s="32" t="e">
        <f>IF(F33&lt;30001,F33,30000)</f>
        <v>#VALUE!</v>
      </c>
      <c r="F33" s="33" t="e">
        <f>E32*0.85</f>
        <v>#VALUE!</v>
      </c>
      <c r="G33" s="18" t="str">
        <f>IFERROR(E33,"-")</f>
        <v>-</v>
      </c>
      <c r="H33" s="21" t="str">
        <f>IFERROR(K33,"-")</f>
        <v>-</v>
      </c>
      <c r="I33" s="24" t="str">
        <f>IFERROR(E33,"-")</f>
        <v>-</v>
      </c>
      <c r="K33" s="34" t="e">
        <f>MIN(E33,F34)</f>
        <v>#VALUE!</v>
      </c>
      <c r="L33" s="26"/>
      <c r="M33" s="26"/>
      <c r="N33" s="26"/>
      <c r="O33" s="27"/>
    </row>
    <row r="34" spans="2:15" customFormat="1" ht="15" thickBot="1" x14ac:dyDescent="0.4">
      <c r="B34" s="10" t="s">
        <v>17</v>
      </c>
      <c r="F34" s="33" t="e">
        <f>1.23*F32*0.85</f>
        <v>#VALUE!</v>
      </c>
      <c r="G34" s="19" t="str">
        <f>IFERROR(K34,"-")</f>
        <v>-</v>
      </c>
      <c r="H34" s="22" t="str">
        <f>IFERROR(K35,"-")</f>
        <v>-</v>
      </c>
      <c r="I34" s="25" t="str">
        <f>IFERROR(K35,"-")</f>
        <v>-</v>
      </c>
      <c r="K34" s="35" t="e">
        <f>(F33-E33)+(0.15*E32)+(0.23*E32)</f>
        <v>#VALUE!</v>
      </c>
      <c r="L34" s="26"/>
      <c r="M34" s="26"/>
      <c r="N34" s="26"/>
      <c r="O34" s="27"/>
    </row>
    <row r="35" spans="2:15" customFormat="1" x14ac:dyDescent="0.35">
      <c r="K35" s="26" t="e">
        <f>(F33-E33)+(0.15*E32)</f>
        <v>#VALUE!</v>
      </c>
      <c r="L35" s="26"/>
      <c r="M35" s="26"/>
      <c r="N35" s="26"/>
      <c r="O35" s="27"/>
    </row>
    <row r="36" spans="2:15" customFormat="1" x14ac:dyDescent="0.35">
      <c r="K36" s="26"/>
      <c r="L36" s="26"/>
      <c r="M36" s="26"/>
      <c r="N36" s="26"/>
      <c r="O36" s="27"/>
    </row>
    <row r="37" spans="2:15" customFormat="1" x14ac:dyDescent="0.35">
      <c r="K37" s="26"/>
      <c r="L37" s="26"/>
      <c r="M37" s="26"/>
      <c r="N37" s="26"/>
      <c r="O37" s="27"/>
    </row>
    <row r="38" spans="2:15" customFormat="1" x14ac:dyDescent="0.35">
      <c r="K38" s="26"/>
      <c r="L38" s="26"/>
      <c r="M38" s="26"/>
      <c r="N38" s="26"/>
      <c r="O38" s="27"/>
    </row>
  </sheetData>
  <conditionalFormatting sqref="C7">
    <cfRule type="expression" dxfId="27" priority="5">
      <formula>AND(NOT(ISBLANK($C$8)),$C$7="Nie je platca DPH")</formula>
    </cfRule>
    <cfRule type="expression" dxfId="26" priority="6">
      <formula>AND(NOT(ISBLANK($C$8)),$C$7="Platca DPH")</formula>
    </cfRule>
    <cfRule type="expression" dxfId="25" priority="9">
      <formula>NOT(ISBLANK($C$8))</formula>
    </cfRule>
  </conditionalFormatting>
  <conditionalFormatting sqref="C13">
    <cfRule type="expression" dxfId="24" priority="3">
      <formula>AND(NOT(ISBLANK($C$14)),$C$13="Nie je platca DPH")</formula>
    </cfRule>
    <cfRule type="expression" dxfId="23" priority="4">
      <formula>AND(NOT(ISBLANK($C$14)),$C$13="Platca DPH")</formula>
    </cfRule>
    <cfRule type="expression" dxfId="22" priority="8">
      <formula>NOT(ISBLANK($C$14))</formula>
    </cfRule>
  </conditionalFormatting>
  <conditionalFormatting sqref="C19">
    <cfRule type="expression" dxfId="21" priority="1">
      <formula>AND(NOT(ISBLANK($C$20)),$C$19="Nie je platca DPH")</formula>
    </cfRule>
    <cfRule type="expression" dxfId="20" priority="2">
      <formula>AND(NOT(ISBLANK($C$20)),$C$19="Platca DPH")</formula>
    </cfRule>
    <cfRule type="expression" dxfId="19" priority="7">
      <formula>NOT(ISBLANK($C$20))</formula>
    </cfRule>
  </conditionalFormatting>
  <conditionalFormatting sqref="C23">
    <cfRule type="expression" dxfId="18" priority="12">
      <formula>AND($C$30="Nie je platca DPH",$C$23="zvoľte")</formula>
    </cfRule>
    <cfRule type="expression" dxfId="17" priority="13">
      <formula>AND($C$30="Platca DPH",$C$23="zvoľte")</formula>
    </cfRule>
  </conditionalFormatting>
  <conditionalFormatting sqref="C30">
    <cfRule type="expression" dxfId="16" priority="14">
      <formula>AND($C$23="Nie je platca DPH",$C$30="zvoľte")</formula>
    </cfRule>
    <cfRule type="expression" dxfId="15" priority="15">
      <formula>AND($C$23="Platca DPH",$C$30="zvoľte")</formula>
    </cfRule>
  </conditionalFormatting>
  <conditionalFormatting sqref="G31:G34">
    <cfRule type="expression" dxfId="14" priority="24">
      <formula>AND($C$23="Nie je platca DPH",$C$30="Platca DPH")</formula>
    </cfRule>
    <cfRule type="expression" dxfId="13" priority="33">
      <formula>AND($C$23="Platca DPH",$C$30="Platca DPH")</formula>
    </cfRule>
  </conditionalFormatting>
  <conditionalFormatting sqref="G31:H34">
    <cfRule type="expression" dxfId="12" priority="21">
      <formula>AND($C$23="Nie je platca DPH",$C$30="Nie je platca DPH")</formula>
    </cfRule>
    <cfRule type="expression" dxfId="11" priority="22">
      <formula>AND($C$23="Platca DPH",$C$30="Nie je platca DPH")</formula>
    </cfRule>
  </conditionalFormatting>
  <conditionalFormatting sqref="G31:I34">
    <cfRule type="expression" dxfId="10" priority="16">
      <formula>AND($C$23="zvoľte",$C$30="Nie je platca DPH")</formula>
    </cfRule>
    <cfRule type="expression" dxfId="9" priority="17">
      <formula>AND($C$23="zvoľte",$C$30="Platca DPH")</formula>
    </cfRule>
    <cfRule type="expression" dxfId="8" priority="18">
      <formula>AND($C$23="Nie je platca DPH",$C$30="zvoľte")</formula>
    </cfRule>
    <cfRule type="expression" dxfId="7" priority="19">
      <formula>AND($C$23="Platca DPH",$C$30="zvoľte")</formula>
    </cfRule>
    <cfRule type="expression" dxfId="6" priority="20">
      <formula>AND($C$23="zvoľte",$C$30="zvoľte")</formula>
    </cfRule>
  </conditionalFormatting>
  <conditionalFormatting sqref="H31:H34">
    <cfRule type="expression" dxfId="5" priority="31">
      <formula>AND($C$23="Nie je platca DPH",$C$30="Platca DPH")</formula>
    </cfRule>
  </conditionalFormatting>
  <conditionalFormatting sqref="H31:I34">
    <cfRule type="expression" dxfId="4" priority="25">
      <formula>AND($C$23="Platca DPH",$C$30="Platca DPH")</formula>
    </cfRule>
    <cfRule type="expression" dxfId="3" priority="26">
      <formula>"NON(AND($C$23=""Platca DPH"";$C$30=""Platca DPH""))"</formula>
    </cfRule>
  </conditionalFormatting>
  <conditionalFormatting sqref="I31:I34">
    <cfRule type="expression" dxfId="2" priority="23">
      <formula>AND($C$23="Nie je platca DPH",$C$30="Platca DPH")</formula>
    </cfRule>
    <cfRule type="expression" dxfId="1" priority="27">
      <formula>AND($C$23="Nie je platca DPH",$C$30="Nie je platca DPH")</formula>
    </cfRule>
    <cfRule type="expression" dxfId="0" priority="28">
      <formula>AND($C$23="Platca DPH",$C$30="Nie je platca DPH")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pomocný_hárok!$A$3:$A$5</xm:f>
          </x14:formula1>
          <xm:sqref>C7 C13 C23 C19 C30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9"/>
  <sheetViews>
    <sheetView workbookViewId="0">
      <selection activeCell="D4" sqref="D4"/>
    </sheetView>
  </sheetViews>
  <sheetFormatPr defaultRowHeight="14.5" x14ac:dyDescent="0.35"/>
  <cols>
    <col min="1" max="1" width="35" customWidth="1"/>
  </cols>
  <sheetData>
    <row r="3" spans="1:1" x14ac:dyDescent="0.35">
      <c r="A3" t="s">
        <v>5</v>
      </c>
    </row>
    <row r="4" spans="1:1" x14ac:dyDescent="0.35">
      <c r="A4" t="s">
        <v>18</v>
      </c>
    </row>
    <row r="5" spans="1:1" x14ac:dyDescent="0.35">
      <c r="A5" t="s">
        <v>19</v>
      </c>
    </row>
    <row r="7" spans="1:1" x14ac:dyDescent="0.35">
      <c r="A7" t="s">
        <v>20</v>
      </c>
    </row>
    <row r="8" spans="1:1" x14ac:dyDescent="0.35">
      <c r="A8" t="s">
        <v>21</v>
      </c>
    </row>
    <row r="9" spans="1:1" x14ac:dyDescent="0.35">
      <c r="A9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2a5c29-77c1-4bf2-9dfe-2699983e49a1">
      <Terms xmlns="http://schemas.microsoft.com/office/infopath/2007/PartnerControls"/>
    </lcf76f155ced4ddcb4097134ff3c332f>
    <TaxCatchAll xmlns="3e9601c2-c594-42de-8785-6300b6854fb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E5653AD49C9E4EBDAE75A0D82F5B89" ma:contentTypeVersion="12" ma:contentTypeDescription="Umožňuje vytvoriť nový dokument." ma:contentTypeScope="" ma:versionID="5b90bfa267e475f8cde5b6bf9f38149a">
  <xsd:schema xmlns:xsd="http://www.w3.org/2001/XMLSchema" xmlns:xs="http://www.w3.org/2001/XMLSchema" xmlns:p="http://schemas.microsoft.com/office/2006/metadata/properties" xmlns:ns2="042a5c29-77c1-4bf2-9dfe-2699983e49a1" xmlns:ns3="3e9601c2-c594-42de-8785-6300b6854fb7" targetNamespace="http://schemas.microsoft.com/office/2006/metadata/properties" ma:root="true" ma:fieldsID="79cba7f3b167daebd61b3b69aa4252c7" ns2:_="" ns3:_="">
    <xsd:import namespace="042a5c29-77c1-4bf2-9dfe-2699983e49a1"/>
    <xsd:import namespace="3e9601c2-c594-42de-8785-6300b6854f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a5c29-77c1-4bf2-9dfe-2699983e49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a9212011-caba-4b03-8a59-c83a8a44c1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9601c2-c594-42de-8785-6300b6854fb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b6693c8-2292-4ce9-b9ee-300e81ce77e2}" ma:internalName="TaxCatchAll" ma:showField="CatchAllData" ma:web="3e9601c2-c594-42de-8785-6300b6854f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F673A4-E373-40B8-8556-EE8D8D6046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1B903F-6EEA-4E99-96A7-9455BF997785}">
  <ds:schemaRefs>
    <ds:schemaRef ds:uri="http://purl.org/dc/dcmitype/"/>
    <ds:schemaRef ds:uri="3e9601c2-c594-42de-8785-6300b6854fb7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042a5c29-77c1-4bf2-9dfe-2699983e49a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FC4D4F2-88E7-4820-902C-C3EE3170B5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a5c29-77c1-4bf2-9dfe-2699983e49a1"/>
    <ds:schemaRef ds:uri="3e9601c2-c594-42de-8785-6300b6854f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Vyhodnotenie CP</vt:lpstr>
      <vt:lpstr>pomocný_hárok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Vyhodnotenie cenového prieskumu s automatickým prepočtom</dc:title>
  <dc:subject/>
  <dc:creator>Vajdova Zuzana</dc:creator>
  <cp:keywords/>
  <dc:description/>
  <cp:lastModifiedBy>Peter Pauliny</cp:lastModifiedBy>
  <cp:revision/>
  <dcterms:created xsi:type="dcterms:W3CDTF">2024-11-11T10:55:28Z</dcterms:created>
  <dcterms:modified xsi:type="dcterms:W3CDTF">2026-02-20T08:38:42Z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0x01010039E5653AD49C9E4EBDAE75A0D82F5B89</vt:lpwstr>
  </property>
  <property fmtid="{D5CDD505-2E9C-101B-9397-08002B2CF9AE}" pid="3" name="MediaServiceImageTags">
    <vt:lpwstr/>
  </property>
  <property fmtid="{D5CDD505-2E9C-101B-9397-08002B2CF9AE}" pid="4" name="Order">
    <vt:r8>17400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